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890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àfic class.38" sheetId="8" state="hidden" r:id="rId8"/>
    <sheet name="Gràfic class. 34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Hoja1" sheetId="17" r:id="rId17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<sst xmlns="http://schemas.openxmlformats.org/spreadsheetml/2006/main" count="2233" uniqueCount="155">
  <si>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</si>
  <si>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</si>
  <si>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</si>
  <si>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</si>
  <si>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</si>
  <si>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</si>
  <si>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</si>
  <si>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</si>
  <si>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</si>
  <si>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</si>
  <si>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</si>
  <si>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</si>
  <si>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</si>
  <si>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</si>
  <si>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</si>
  <si>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</si>
  <si>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</si>
  <si>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</si>
  <si>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</si>
  <si>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</si>
  <si>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</si>
  <si>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</si>
  <si>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</si>
  <si>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</si>
  <si>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</si>
  <si>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</si>
  <si>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</si>
  <si>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</si>
  <si>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</si>
  <si>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</si>
  <si>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</si>
  <si>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</si>
  <si>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</si>
  <si>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</si>
  <si>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</si>
  <si>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</si>
  <si>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</si>
  <si>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</si>
  <si>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</si>
  <si>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</si>
  <si>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</si>
  <si>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</si>
  <si>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</si>
  <si>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</si>
  <si>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</si>
  <si>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>ÁNGEL</t>
  </si>
  <si>
    <t xml:space="preserve">Porter </t>
  </si>
  <si>
    <t>GÓMEZ</t>
  </si>
  <si>
    <t>RAÚL</t>
  </si>
  <si>
    <t>ÁLEX</t>
  </si>
  <si>
    <t>CASTAÑO</t>
  </si>
  <si>
    <t>FAJARDO</t>
  </si>
  <si>
    <t>HÉCTOR</t>
  </si>
  <si>
    <t>IBÁÑEZ</t>
  </si>
  <si>
    <t>JORDI</t>
  </si>
  <si>
    <t>MEJI</t>
  </si>
  <si>
    <t>PORTA</t>
  </si>
  <si>
    <t>SARRIÓN</t>
  </si>
  <si>
    <t>ALBELDA</t>
  </si>
  <si>
    <t>GOIG</t>
  </si>
  <si>
    <t>FORTES</t>
  </si>
  <si>
    <t>CUEVAS</t>
  </si>
  <si>
    <t>PIÀ</t>
  </si>
  <si>
    <t>ROMERO</t>
  </si>
  <si>
    <t>VAYÀ</t>
  </si>
  <si>
    <t>JAVI</t>
  </si>
  <si>
    <t>MIGUEL</t>
  </si>
  <si>
    <t>MANCEBO</t>
  </si>
  <si>
    <t>MARINO</t>
  </si>
  <si>
    <t>CAMPOS</t>
  </si>
  <si>
    <t>JUANJO</t>
  </si>
  <si>
    <t>OJEDA</t>
  </si>
  <si>
    <t>Central</t>
  </si>
  <si>
    <t>Lat. dret</t>
  </si>
  <si>
    <t>Lat. esq.</t>
  </si>
  <si>
    <t>Int. esq.</t>
  </si>
  <si>
    <t>Migcentre</t>
  </si>
  <si>
    <t>Int. dret</t>
  </si>
  <si>
    <t>Davanter</t>
  </si>
  <si>
    <t>Pobla Llarga</t>
  </si>
  <si>
    <t>1-0</t>
  </si>
  <si>
    <t>1-2</t>
  </si>
  <si>
    <t>Olímpic de Xàtiva</t>
  </si>
  <si>
    <t>Guadassuar</t>
  </si>
  <si>
    <t>T</t>
  </si>
  <si>
    <t>CERVERÓ</t>
  </si>
  <si>
    <t>MÀXIM</t>
  </si>
  <si>
    <t>SEGUÍ</t>
  </si>
  <si>
    <t>MONTALVÀ</t>
  </si>
  <si>
    <t>E</t>
  </si>
  <si>
    <t>I</t>
  </si>
  <si>
    <t>S</t>
  </si>
  <si>
    <t>PARRA</t>
  </si>
  <si>
    <t>C</t>
  </si>
  <si>
    <t>L</t>
  </si>
  <si>
    <t xml:space="preserve">Convocat </t>
  </si>
  <si>
    <t>No convocat</t>
  </si>
  <si>
    <t>Decisió tècnica</t>
  </si>
  <si>
    <t>Lesió</t>
  </si>
  <si>
    <t>Sanció</t>
  </si>
  <si>
    <t>DT</t>
  </si>
  <si>
    <t>Convocatòries</t>
  </si>
  <si>
    <t>Sueca</t>
  </si>
  <si>
    <t>Xirivella</t>
  </si>
  <si>
    <t>Carcaixent</t>
  </si>
  <si>
    <t>Torrent</t>
  </si>
  <si>
    <t>Tavernes</t>
  </si>
  <si>
    <t>Alberic</t>
  </si>
  <si>
    <t>Enguera</t>
  </si>
  <si>
    <t>Catarroja</t>
  </si>
  <si>
    <t>Gandia B</t>
  </si>
  <si>
    <t>Paiporta</t>
  </si>
  <si>
    <t>Monte Sión</t>
  </si>
  <si>
    <t>Barri la Llum</t>
  </si>
  <si>
    <t>Discóbolo La Torre</t>
  </si>
  <si>
    <t>Picassent</t>
  </si>
  <si>
    <t>B</t>
  </si>
  <si>
    <t>0-2</t>
  </si>
  <si>
    <t>ALBERTO</t>
  </si>
  <si>
    <t>MANDOL</t>
  </si>
  <si>
    <t>1-1</t>
  </si>
  <si>
    <t>1-3</t>
  </si>
  <si>
    <t>RUIZ</t>
  </si>
  <si>
    <t>TONET</t>
  </si>
  <si>
    <t xml:space="preserve">Titular </t>
  </si>
  <si>
    <t>Convocat</t>
  </si>
  <si>
    <t>R</t>
  </si>
  <si>
    <t>0-0</t>
  </si>
  <si>
    <t>Interior</t>
  </si>
  <si>
    <t>2-0</t>
  </si>
  <si>
    <t>2-1</t>
  </si>
  <si>
    <t>RAÚL MARTÍNEZ</t>
  </si>
  <si>
    <t>DIEGO</t>
  </si>
  <si>
    <t>4-1</t>
  </si>
  <si>
    <t>4-0</t>
  </si>
  <si>
    <t>0-1</t>
  </si>
  <si>
    <t>8-1</t>
  </si>
  <si>
    <t>3-0</t>
  </si>
  <si>
    <t>CABANILLAS</t>
  </si>
  <si>
    <t>NA</t>
  </si>
  <si>
    <t>BUTRAGUEÑO</t>
  </si>
  <si>
    <t>PAREDES</t>
  </si>
  <si>
    <t>Mitjapunta</t>
  </si>
  <si>
    <t>5-3</t>
  </si>
  <si>
    <t>MELGAREJO</t>
  </si>
  <si>
    <t>2-3</t>
  </si>
  <si>
    <t>UD</t>
  </si>
  <si>
    <t>Rival</t>
  </si>
  <si>
    <t>ZORNOZA</t>
  </si>
  <si>
    <t>Acero</t>
  </si>
  <si>
    <t>Benicàssim</t>
  </si>
  <si>
    <t>Puçol</t>
  </si>
  <si>
    <t>ANDANI</t>
  </si>
  <si>
    <t xml:space="preserve">Lat. izq. </t>
  </si>
  <si>
    <t>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</si>
</sst>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double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 style="double"/>
      <right style="thick"/>
      <top style="thin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textRotation="90"/>
    </xf>
    <xf numFmtId="0" fontId="0" fillId="0" borderId="5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7" fillId="0" borderId="56" xfId="53" applyFont="1" applyFill="1" applyBorder="1" applyAlignment="1">
      <alignment horizontal="center"/>
      <protection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9" xfId="0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61" xfId="0" applyNumberFormat="1" applyFill="1" applyBorder="1" applyAlignment="1">
      <alignment horizontal="center" textRotation="90"/>
    </xf>
    <xf numFmtId="49" fontId="0" fillId="0" borderId="62" xfId="0" applyNumberFormat="1" applyFill="1" applyBorder="1" applyAlignment="1">
      <alignment horizontal="center" textRotation="90"/>
    </xf>
    <xf numFmtId="49" fontId="0" fillId="0" borderId="63" xfId="0" applyNumberFormat="1" applyFill="1" applyBorder="1" applyAlignment="1">
      <alignment horizontal="center" textRotation="90"/>
    </xf>
    <xf numFmtId="49" fontId="0" fillId="0" borderId="20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30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textRotation="90"/>
    </xf>
    <xf numFmtId="49" fontId="0" fillId="0" borderId="0" xfId="0" applyNumberFormat="1" applyFill="1" applyAlignment="1">
      <alignment horizontal="center" textRotation="90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6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7" fillId="0" borderId="71" xfId="53" applyFont="1" applyFill="1" applyBorder="1" applyAlignment="1">
      <alignment horizontal="center" wrapText="1"/>
      <protection/>
    </xf>
    <xf numFmtId="0" fontId="0" fillId="0" borderId="7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7" fillId="0" borderId="58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textRotation="90"/>
    </xf>
    <xf numFmtId="0" fontId="0" fillId="34" borderId="14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7" fillId="36" borderId="58" xfId="53" applyFont="1" applyFill="1" applyBorder="1" applyAlignment="1">
      <alignment horizontal="center" wrapText="1"/>
      <protection/>
    </xf>
    <xf numFmtId="0" fontId="0" fillId="36" borderId="57" xfId="0" applyFont="1" applyFill="1" applyBorder="1" applyAlignment="1">
      <alignment horizontal="center"/>
    </xf>
    <xf numFmtId="0" fontId="0" fillId="36" borderId="5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textRotation="90"/>
    </xf>
    <xf numFmtId="0" fontId="1" fillId="0" borderId="76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49" fontId="1" fillId="0" borderId="16" xfId="0" applyNumberFormat="1" applyFont="1" applyFill="1" applyBorder="1" applyAlignment="1">
      <alignment horizontal="center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49" fontId="0" fillId="0" borderId="79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 vertical="top"/>
    </xf>
    <xf numFmtId="0" fontId="0" fillId="39" borderId="14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75" xfId="0" applyFont="1" applyFill="1" applyBorder="1" applyAlignment="1">
      <alignment horizontal="center" textRotation="90"/>
    </xf>
    <xf numFmtId="3" fontId="0" fillId="0" borderId="14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1" fillId="0" borderId="65" xfId="0" applyFont="1" applyFill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1" fillId="0" borderId="66" xfId="0" applyFont="1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16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At val="1"/>
        <c:auto val="1"/>
        <c:lblOffset val="100"/>
        <c:tickLblSkip val="1"/>
        <c:noMultiLvlLbl val="0"/>
      </c:catAx>
      <c:valAx>
        <c:axId val="39112371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Classificacions!$B$2:$AI$2</c:f>
              <c:numCache>
                <c:ptCount val="34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16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7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223"/>
          <c:w val="0.796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marcats'!$B$44,'Gols marcats'!$D$44,'Gols marcats'!$F$44,'Gols marcats'!$H$44,'Gols marcats'!$J$44,'Gols marcats'!$L$44)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marcats'!$B$45,'Gols marcats'!$D$45,'Gols marcats'!$F$45,'Gols marcats'!$H$45,'Gols marcats'!$J$45,'Gols marcats'!$L$45)</c:f>
              <c:numCache>
                <c:ptCount val="6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26</c:v>
                </c:pt>
              </c:numCache>
            </c:numRef>
          </c:val>
        </c:ser>
        <c:axId val="58760214"/>
        <c:axId val="59079879"/>
      </c:bar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  <c:max val="2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60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encaixats'!$B$44,'Gols encaixats'!$D$44,'Gols encaixats'!$F$44,'Gols encaixats'!$H$44,'Gols encaixats'!$J$44,'Gols encaixats'!$L$44)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encaixats'!$B$45,'Gols encaixats'!$D$45,'Gols encaixats'!$F$45,'Gols encaixats'!$H$45,'Gols encaixats'!$J$45,'Gols encaixats'!$L$45)</c:f>
              <c:numCache>
                <c:ptCount val="6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</c:numCache>
            </c:numRef>
          </c:val>
        </c:ser>
        <c:axId val="61956864"/>
        <c:axId val="20740865"/>
      </c:bar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6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marcats'!$B$47,'Gols marcats'!$C$47)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marcats'!$B$48,'Gols marcats'!$C$48)</c:f>
              <c:numCache>
                <c:ptCount val="2"/>
                <c:pt idx="0">
                  <c:v>27</c:v>
                </c:pt>
                <c:pt idx="1">
                  <c:v>45</c:v>
                </c:pt>
              </c:numCache>
            </c:numRef>
          </c:val>
        </c:ser>
        <c:axId val="52450058"/>
        <c:axId val="2288475"/>
      </c:bar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0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marcats'!$E$48:$G$48</c:f>
              <c:numCache>
                <c:ptCount val="3"/>
                <c:pt idx="0">
                  <c:v>19</c:v>
                </c:pt>
                <c:pt idx="1">
                  <c:v>17</c:v>
                </c:pt>
                <c:pt idx="2">
                  <c:v>36</c:v>
                </c:pt>
              </c:numCache>
            </c:numRef>
          </c:val>
        </c:ser>
        <c:axId val="20596276"/>
        <c:axId val="51148757"/>
      </c:bar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6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encaixats'!$B$47:$C$47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encaixats'!$B$48:$C$48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axId val="57685630"/>
        <c:axId val="49408623"/>
      </c:bar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85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encaixats'!$E$48:$G$48</c:f>
              <c:numCache>
                <c:ptCount val="3"/>
                <c:pt idx="0">
                  <c:v>11</c:v>
                </c:pt>
                <c:pt idx="1">
                  <c:v>7</c:v>
                </c:pt>
                <c:pt idx="2">
                  <c:v>16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4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3"/>
  <sheetViews>
    <sheetView tabSelected="1" zoomScale="85" zoomScaleNormal="85" zoomScalePageLayoutView="0" workbookViewId="0" topLeftCell="A4">
      <pane xSplit="1" topLeftCell="BK1" activePane="topRight" state="frozen"/>
      <selection pane="topLeft" activeCell="A8" sqref="A8"/>
      <selection pane="topRight" activeCell="BV15" sqref="BV15"/>
    </sheetView>
  </sheetViews>
  <sheetFormatPr defaultColWidth="0" defaultRowHeight="12.75"/>
  <cols>
    <col min="1" max="1" width="16.7109375" style="79" customWidth="1"/>
    <col min="2" max="2" width="9.57421875" style="2" customWidth="1"/>
    <col min="3" max="8" width="4.28125" style="2" customWidth="1"/>
    <col min="9" max="9" width="6.7109375" style="2" customWidth="1"/>
    <col min="10" max="20" width="4.28125" style="2" customWidth="1"/>
    <col min="21" max="22" width="4.14062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39" width="4.00390625" style="2" customWidth="1"/>
    <col min="40" max="40" width="4.140625" style="2" customWidth="1"/>
    <col min="41" max="41" width="4.00390625" style="2" customWidth="1"/>
    <col min="42" max="42" width="4.140625" style="2" customWidth="1"/>
    <col min="43" max="43" width="4.00390625" style="2" customWidth="1"/>
    <col min="44" max="44" width="4.140625" style="2" customWidth="1"/>
    <col min="45" max="45" width="4.00390625" style="2" customWidth="1"/>
    <col min="46" max="46" width="4.140625" style="2" customWidth="1"/>
    <col min="47" max="47" width="4.00390625" style="2" customWidth="1"/>
    <col min="48" max="49" width="4.140625" style="2" customWidth="1"/>
    <col min="50" max="50" width="4.00390625" style="2" customWidth="1"/>
    <col min="51" max="51" width="4.140625" style="2" customWidth="1"/>
    <col min="52" max="52" width="4.00390625" style="2" customWidth="1"/>
    <col min="53" max="53" width="4.140625" style="2" customWidth="1"/>
    <col min="54" max="63" width="4.00390625" style="2" customWidth="1"/>
    <col min="64" max="67" width="4.00390625" style="2" hidden="1" customWidth="1"/>
    <col min="68" max="68" width="9.7109375" style="2" customWidth="1"/>
    <col min="69" max="69" width="4.140625" style="2" customWidth="1"/>
    <col min="70" max="70" width="4.00390625" style="2" customWidth="1"/>
    <col min="71" max="71" width="4.140625" style="2" customWidth="1"/>
    <col min="72" max="72" width="4.00390625" style="2" customWidth="1"/>
    <col min="73" max="73" width="4.140625" style="2" customWidth="1"/>
    <col min="74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9" width="4.00390625" style="2" customWidth="1"/>
    <col min="80" max="80" width="4.140625" style="2" customWidth="1"/>
    <col min="81" max="81" width="4.00390625" style="2" customWidth="1"/>
    <col min="82" max="85" width="4.140625" style="2" customWidth="1"/>
    <col min="86" max="86" width="4.00390625" style="2" customWidth="1"/>
    <col min="87" max="87" width="4.140625" style="2" customWidth="1"/>
    <col min="88" max="88" width="4.00390625" style="2" customWidth="1"/>
    <col min="89" max="89" width="4.140625" style="2" customWidth="1"/>
    <col min="90" max="90" width="4.00390625" style="2" customWidth="1"/>
    <col min="91" max="91" width="4.140625" style="2" customWidth="1"/>
    <col min="92" max="92" width="4.00390625" style="2" customWidth="1"/>
    <col min="93" max="94" width="4.140625" style="2" customWidth="1"/>
    <col min="95" max="95" width="4.00390625" style="2" customWidth="1"/>
    <col min="96" max="96" width="4.140625" style="2" customWidth="1"/>
    <col min="97" max="97" width="4.00390625" style="2" customWidth="1"/>
    <col min="98" max="98" width="4.140625" style="2" customWidth="1"/>
    <col min="99" max="99" width="4.00390625" style="2" customWidth="1"/>
    <col min="100" max="100" width="4.140625" style="2" customWidth="1"/>
    <col min="101" max="108" width="4.00390625" style="2" customWidth="1"/>
    <col min="109" max="112" width="4.00390625" style="2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3" width="4.00390625" style="2" customWidth="1"/>
    <col min="154" max="154" width="12.8515625" style="2" customWidth="1"/>
    <col min="155" max="155" width="4.140625" style="2" customWidth="1"/>
    <col min="156" max="156" width="4.00390625" style="2" customWidth="1"/>
    <col min="157" max="157" width="4.140625" style="2" customWidth="1"/>
    <col min="158" max="158" width="4.00390625" style="2" customWidth="1"/>
    <col min="159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5" width="4.00390625" style="2" customWidth="1"/>
    <col min="166" max="166" width="4.140625" style="2" customWidth="1"/>
    <col min="167" max="167" width="4.00390625" style="2" customWidth="1"/>
    <col min="168" max="168" width="4.140625" style="2" customWidth="1"/>
    <col min="169" max="170" width="4.00390625" style="2" customWidth="1"/>
    <col min="171" max="171" width="4.140625" style="2" customWidth="1"/>
    <col min="172" max="172" width="4.00390625" style="2" customWidth="1"/>
    <col min="173" max="173" width="4.140625" style="2" customWidth="1"/>
    <col min="174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80" width="4.140625" style="2" customWidth="1"/>
    <col min="181" max="181" width="4.00390625" style="2" customWidth="1"/>
    <col min="182" max="182" width="4.140625" style="2" customWidth="1"/>
    <col min="183" max="183" width="4.00390625" style="2" customWidth="1"/>
    <col min="184" max="184" width="4.140625" style="2" customWidth="1"/>
    <col min="185" max="194" width="4.00390625" style="2" customWidth="1"/>
    <col min="195" max="198" width="4.00390625" style="2" hidden="1" customWidth="1"/>
    <col min="199" max="199" width="7.140625" style="2" customWidth="1"/>
    <col min="200" max="200" width="4.140625" style="2" customWidth="1"/>
    <col min="201" max="201" width="4.00390625" style="2" customWidth="1"/>
    <col min="202" max="202" width="4.140625" style="2" customWidth="1"/>
    <col min="203" max="203" width="4.00390625" style="2" customWidth="1"/>
    <col min="204" max="204" width="4.140625" style="2" customWidth="1"/>
    <col min="205" max="205" width="4.00390625" style="2" customWidth="1"/>
    <col min="206" max="206" width="4.140625" style="2" customWidth="1"/>
    <col min="207" max="207" width="4.00390625" style="2" customWidth="1"/>
    <col min="208" max="208" width="4.140625" style="2" customWidth="1"/>
    <col min="209" max="210" width="4.00390625" style="2" customWidth="1"/>
    <col min="211" max="211" width="4.140625" style="2" customWidth="1"/>
    <col min="212" max="212" width="4.00390625" style="2" customWidth="1"/>
    <col min="213" max="213" width="4.140625" style="2" customWidth="1"/>
    <col min="214" max="215" width="4.00390625" style="2" customWidth="1"/>
    <col min="216" max="216" width="4.140625" style="2" customWidth="1"/>
    <col min="217" max="217" width="4.00390625" style="2" customWidth="1"/>
    <col min="218" max="218" width="4.140625" style="2" customWidth="1"/>
    <col min="219" max="219" width="4.00390625" style="2" customWidth="1"/>
    <col min="220" max="220" width="4.140625" style="2" customWidth="1"/>
    <col min="221" max="221" width="4.00390625" style="2" customWidth="1"/>
    <col min="222" max="222" width="4.140625" style="2" customWidth="1"/>
    <col min="223" max="223" width="4.00390625" style="2" customWidth="1"/>
    <col min="224" max="225" width="4.140625" style="2" customWidth="1"/>
    <col min="226" max="226" width="5.28125" style="2" customWidth="1"/>
    <col min="227" max="227" width="4.140625" style="2" customWidth="1"/>
    <col min="228" max="228" width="4.00390625" style="2" customWidth="1"/>
    <col min="229" max="229" width="4.140625" style="2" customWidth="1"/>
    <col min="230" max="239" width="4.00390625" style="2" customWidth="1"/>
    <col min="240" max="240" width="4.00390625" style="2" hidden="1" customWidth="1"/>
    <col min="241" max="241" width="0.9921875" style="2" hidden="1" customWidth="1"/>
    <col min="242" max="243" width="4.00390625" style="2" hidden="1" customWidth="1"/>
    <col min="244" max="16384" width="0" style="3" hidden="1" customWidth="1"/>
  </cols>
  <sheetData>
    <row r="1" spans="9:243" ht="14.25" thickBot="1" thickTop="1">
      <c r="I1" s="2">
        <f>(90*K1)</f>
        <v>3600</v>
      </c>
      <c r="K1" s="2">
        <v>40</v>
      </c>
      <c r="II1" s="80"/>
    </row>
    <row r="2" spans="1:252" s="91" customFormat="1" ht="25.5" customHeight="1" thickBot="1" thickTop="1">
      <c r="A2" s="8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5"/>
      <c r="X2" s="86" t="s">
        <v>80</v>
      </c>
      <c r="Y2" s="87" t="s">
        <v>81</v>
      </c>
      <c r="Z2" s="87" t="s">
        <v>117</v>
      </c>
      <c r="AA2" s="87" t="s">
        <v>120</v>
      </c>
      <c r="AB2" s="87" t="s">
        <v>121</v>
      </c>
      <c r="AC2" s="87" t="s">
        <v>127</v>
      </c>
      <c r="AD2" s="87" t="s">
        <v>129</v>
      </c>
      <c r="AE2" s="87" t="s">
        <v>133</v>
      </c>
      <c r="AF2" s="87" t="s">
        <v>130</v>
      </c>
      <c r="AG2" s="87" t="s">
        <v>80</v>
      </c>
      <c r="AH2" s="87" t="s">
        <v>130</v>
      </c>
      <c r="AI2" s="87" t="s">
        <v>134</v>
      </c>
      <c r="AJ2" s="87" t="s">
        <v>135</v>
      </c>
      <c r="AK2" s="87" t="s">
        <v>136</v>
      </c>
      <c r="AL2" s="87" t="s">
        <v>137</v>
      </c>
      <c r="AM2" s="87" t="s">
        <v>135</v>
      </c>
      <c r="AN2" s="87" t="s">
        <v>129</v>
      </c>
      <c r="AO2" s="87" t="s">
        <v>133</v>
      </c>
      <c r="AP2" s="87" t="s">
        <v>81</v>
      </c>
      <c r="AQ2" s="87" t="s">
        <v>127</v>
      </c>
      <c r="AR2" s="87" t="s">
        <v>120</v>
      </c>
      <c r="AS2" s="87" t="s">
        <v>143</v>
      </c>
      <c r="AT2" s="87" t="s">
        <v>135</v>
      </c>
      <c r="AU2" s="87" t="s">
        <v>80</v>
      </c>
      <c r="AV2" s="87" t="s">
        <v>117</v>
      </c>
      <c r="AW2" s="87" t="s">
        <v>80</v>
      </c>
      <c r="AX2" s="87" t="s">
        <v>80</v>
      </c>
      <c r="AY2" s="87" t="s">
        <v>145</v>
      </c>
      <c r="AZ2" s="87" t="s">
        <v>121</v>
      </c>
      <c r="BA2" s="87" t="s">
        <v>127</v>
      </c>
      <c r="BB2" s="87" t="s">
        <v>121</v>
      </c>
      <c r="BC2" s="87" t="s">
        <v>130</v>
      </c>
      <c r="BD2" s="87" t="s">
        <v>137</v>
      </c>
      <c r="BE2" s="87" t="s">
        <v>117</v>
      </c>
      <c r="BF2" s="87" t="s">
        <v>120</v>
      </c>
      <c r="BG2" s="87" t="s">
        <v>120</v>
      </c>
      <c r="BH2" s="87" t="s">
        <v>130</v>
      </c>
      <c r="BI2" s="87" t="s">
        <v>130</v>
      </c>
      <c r="BJ2" s="87" t="s">
        <v>81</v>
      </c>
      <c r="BK2" s="87" t="s">
        <v>120</v>
      </c>
      <c r="BL2" s="87"/>
      <c r="BM2" s="87"/>
      <c r="BN2" s="87"/>
      <c r="BO2" s="87"/>
      <c r="BP2" s="85"/>
      <c r="BQ2" s="88" t="str">
        <f>X2</f>
        <v>1-0</v>
      </c>
      <c r="BR2" s="87" t="str">
        <f aca="true" t="shared" si="0" ref="BR2:DH2">Y2</f>
        <v>1-2</v>
      </c>
      <c r="BS2" s="87" t="str">
        <f t="shared" si="0"/>
        <v>0-2</v>
      </c>
      <c r="BT2" s="87" t="str">
        <f t="shared" si="0"/>
        <v>1-1</v>
      </c>
      <c r="BU2" s="87" t="str">
        <f t="shared" si="0"/>
        <v>1-3</v>
      </c>
      <c r="BV2" s="87" t="str">
        <f t="shared" si="0"/>
        <v>0-0</v>
      </c>
      <c r="BW2" s="87" t="str">
        <f t="shared" si="0"/>
        <v>2-0</v>
      </c>
      <c r="BX2" s="87" t="str">
        <f t="shared" si="0"/>
        <v>4-1</v>
      </c>
      <c r="BY2" s="87" t="str">
        <f t="shared" si="0"/>
        <v>2-1</v>
      </c>
      <c r="BZ2" s="87" t="str">
        <f t="shared" si="0"/>
        <v>1-0</v>
      </c>
      <c r="CA2" s="87" t="str">
        <f t="shared" si="0"/>
        <v>2-1</v>
      </c>
      <c r="CB2" s="87" t="str">
        <f t="shared" si="0"/>
        <v>4-0</v>
      </c>
      <c r="CC2" s="87" t="str">
        <f t="shared" si="0"/>
        <v>0-1</v>
      </c>
      <c r="CD2" s="87" t="str">
        <f t="shared" si="0"/>
        <v>8-1</v>
      </c>
      <c r="CE2" s="87" t="str">
        <f t="shared" si="0"/>
        <v>3-0</v>
      </c>
      <c r="CF2" s="87" t="str">
        <f t="shared" si="0"/>
        <v>0-1</v>
      </c>
      <c r="CG2" s="87" t="str">
        <f t="shared" si="0"/>
        <v>2-0</v>
      </c>
      <c r="CH2" s="87" t="str">
        <f t="shared" si="0"/>
        <v>4-1</v>
      </c>
      <c r="CI2" s="87" t="str">
        <f t="shared" si="0"/>
        <v>1-2</v>
      </c>
      <c r="CJ2" s="87" t="str">
        <f t="shared" si="0"/>
        <v>0-0</v>
      </c>
      <c r="CK2" s="87" t="str">
        <f t="shared" si="0"/>
        <v>1-1</v>
      </c>
      <c r="CL2" s="87" t="str">
        <f t="shared" si="0"/>
        <v>5-3</v>
      </c>
      <c r="CM2" s="87" t="str">
        <f t="shared" si="0"/>
        <v>0-1</v>
      </c>
      <c r="CN2" s="87" t="str">
        <f t="shared" si="0"/>
        <v>1-0</v>
      </c>
      <c r="CO2" s="87" t="str">
        <f t="shared" si="0"/>
        <v>0-2</v>
      </c>
      <c r="CP2" s="87" t="str">
        <f t="shared" si="0"/>
        <v>1-0</v>
      </c>
      <c r="CQ2" s="87" t="str">
        <f t="shared" si="0"/>
        <v>1-0</v>
      </c>
      <c r="CR2" s="87" t="str">
        <f t="shared" si="0"/>
        <v>2-3</v>
      </c>
      <c r="CS2" s="87" t="str">
        <f t="shared" si="0"/>
        <v>1-3</v>
      </c>
      <c r="CT2" s="87" t="str">
        <f t="shared" si="0"/>
        <v>0-0</v>
      </c>
      <c r="CU2" s="87" t="str">
        <f t="shared" si="0"/>
        <v>1-3</v>
      </c>
      <c r="CV2" s="87" t="str">
        <f t="shared" si="0"/>
        <v>2-1</v>
      </c>
      <c r="CW2" s="87" t="str">
        <f t="shared" si="0"/>
        <v>3-0</v>
      </c>
      <c r="CX2" s="87" t="str">
        <f t="shared" si="0"/>
        <v>0-2</v>
      </c>
      <c r="CY2" s="87" t="str">
        <f t="shared" si="0"/>
        <v>1-1</v>
      </c>
      <c r="CZ2" s="87" t="str">
        <f t="shared" si="0"/>
        <v>1-1</v>
      </c>
      <c r="DA2" s="87" t="str">
        <f t="shared" si="0"/>
        <v>2-1</v>
      </c>
      <c r="DB2" s="87" t="str">
        <f t="shared" si="0"/>
        <v>2-1</v>
      </c>
      <c r="DC2" s="87" t="str">
        <f t="shared" si="0"/>
        <v>1-2</v>
      </c>
      <c r="DD2" s="87" t="str">
        <f t="shared" si="0"/>
        <v>1-1</v>
      </c>
      <c r="DE2" s="87">
        <f t="shared" si="0"/>
        <v>0</v>
      </c>
      <c r="DF2" s="87">
        <f t="shared" si="0"/>
        <v>0</v>
      </c>
      <c r="DG2" s="87">
        <f t="shared" si="0"/>
        <v>0</v>
      </c>
      <c r="DH2" s="87">
        <f t="shared" si="0"/>
        <v>0</v>
      </c>
      <c r="DI2" s="85"/>
      <c r="DJ2" s="87" t="str">
        <f>BQ2</f>
        <v>1-0</v>
      </c>
      <c r="DK2" s="87" t="str">
        <f aca="true" t="shared" si="1" ref="DK2:EW2">BR2</f>
        <v>1-2</v>
      </c>
      <c r="DL2" s="87" t="str">
        <f t="shared" si="1"/>
        <v>0-2</v>
      </c>
      <c r="DM2" s="87" t="str">
        <f t="shared" si="1"/>
        <v>1-1</v>
      </c>
      <c r="DN2" s="87" t="str">
        <f t="shared" si="1"/>
        <v>1-3</v>
      </c>
      <c r="DO2" s="87" t="str">
        <f t="shared" si="1"/>
        <v>0-0</v>
      </c>
      <c r="DP2" s="87" t="str">
        <f t="shared" si="1"/>
        <v>2-0</v>
      </c>
      <c r="DQ2" s="87" t="str">
        <f t="shared" si="1"/>
        <v>4-1</v>
      </c>
      <c r="DR2" s="87" t="str">
        <f t="shared" si="1"/>
        <v>2-1</v>
      </c>
      <c r="DS2" s="87" t="str">
        <f t="shared" si="1"/>
        <v>1-0</v>
      </c>
      <c r="DT2" s="87" t="str">
        <f t="shared" si="1"/>
        <v>2-1</v>
      </c>
      <c r="DU2" s="87" t="str">
        <f t="shared" si="1"/>
        <v>4-0</v>
      </c>
      <c r="DV2" s="87" t="str">
        <f t="shared" si="1"/>
        <v>0-1</v>
      </c>
      <c r="DW2" s="87" t="str">
        <f t="shared" si="1"/>
        <v>8-1</v>
      </c>
      <c r="DX2" s="87" t="str">
        <f t="shared" si="1"/>
        <v>3-0</v>
      </c>
      <c r="DY2" s="87" t="str">
        <f t="shared" si="1"/>
        <v>0-1</v>
      </c>
      <c r="DZ2" s="87" t="str">
        <f t="shared" si="1"/>
        <v>2-0</v>
      </c>
      <c r="EA2" s="87" t="str">
        <f t="shared" si="1"/>
        <v>4-1</v>
      </c>
      <c r="EB2" s="87" t="str">
        <f t="shared" si="1"/>
        <v>1-2</v>
      </c>
      <c r="EC2" s="87" t="str">
        <f t="shared" si="1"/>
        <v>0-0</v>
      </c>
      <c r="ED2" s="87" t="str">
        <f t="shared" si="1"/>
        <v>1-1</v>
      </c>
      <c r="EE2" s="87" t="str">
        <f t="shared" si="1"/>
        <v>5-3</v>
      </c>
      <c r="EF2" s="87" t="str">
        <f t="shared" si="1"/>
        <v>0-1</v>
      </c>
      <c r="EG2" s="87" t="str">
        <f t="shared" si="1"/>
        <v>1-0</v>
      </c>
      <c r="EH2" s="87" t="str">
        <f t="shared" si="1"/>
        <v>0-2</v>
      </c>
      <c r="EI2" s="87" t="str">
        <f t="shared" si="1"/>
        <v>1-0</v>
      </c>
      <c r="EJ2" s="87" t="str">
        <f t="shared" si="1"/>
        <v>1-0</v>
      </c>
      <c r="EK2" s="87" t="str">
        <f t="shared" si="1"/>
        <v>2-3</v>
      </c>
      <c r="EL2" s="87" t="str">
        <f t="shared" si="1"/>
        <v>1-3</v>
      </c>
      <c r="EM2" s="87" t="str">
        <f t="shared" si="1"/>
        <v>0-0</v>
      </c>
      <c r="EN2" s="87" t="str">
        <f t="shared" si="1"/>
        <v>1-3</v>
      </c>
      <c r="EO2" s="87" t="str">
        <f t="shared" si="1"/>
        <v>2-1</v>
      </c>
      <c r="EP2" s="87" t="str">
        <f t="shared" si="1"/>
        <v>3-0</v>
      </c>
      <c r="EQ2" s="87" t="str">
        <f t="shared" si="1"/>
        <v>0-2</v>
      </c>
      <c r="ER2" s="87" t="str">
        <f t="shared" si="1"/>
        <v>1-1</v>
      </c>
      <c r="ES2" s="87" t="str">
        <f t="shared" si="1"/>
        <v>1-1</v>
      </c>
      <c r="ET2" s="87" t="str">
        <f t="shared" si="1"/>
        <v>2-1</v>
      </c>
      <c r="EU2" s="87" t="str">
        <f t="shared" si="1"/>
        <v>2-1</v>
      </c>
      <c r="EV2" s="87" t="str">
        <f t="shared" si="1"/>
        <v>1-2</v>
      </c>
      <c r="EW2" s="87" t="str">
        <f t="shared" si="1"/>
        <v>1-1</v>
      </c>
      <c r="EX2" s="85"/>
      <c r="EY2" s="87" t="str">
        <f aca="true" t="shared" si="2" ref="EY2:FH3">DJ2</f>
        <v>1-0</v>
      </c>
      <c r="EZ2" s="87" t="str">
        <f t="shared" si="2"/>
        <v>1-2</v>
      </c>
      <c r="FA2" s="87" t="str">
        <f t="shared" si="2"/>
        <v>0-2</v>
      </c>
      <c r="FB2" s="87" t="str">
        <f t="shared" si="2"/>
        <v>1-1</v>
      </c>
      <c r="FC2" s="87" t="str">
        <f t="shared" si="2"/>
        <v>1-3</v>
      </c>
      <c r="FD2" s="87" t="str">
        <f t="shared" si="2"/>
        <v>0-0</v>
      </c>
      <c r="FE2" s="87" t="str">
        <f t="shared" si="2"/>
        <v>2-0</v>
      </c>
      <c r="FF2" s="87" t="str">
        <f t="shared" si="2"/>
        <v>4-1</v>
      </c>
      <c r="FG2" s="87" t="str">
        <f t="shared" si="2"/>
        <v>2-1</v>
      </c>
      <c r="FH2" s="87" t="str">
        <f t="shared" si="2"/>
        <v>1-0</v>
      </c>
      <c r="FI2" s="87" t="str">
        <f aca="true" t="shared" si="3" ref="FI2:FR3">DT2</f>
        <v>2-1</v>
      </c>
      <c r="FJ2" s="87" t="str">
        <f t="shared" si="3"/>
        <v>4-0</v>
      </c>
      <c r="FK2" s="87" t="str">
        <f t="shared" si="3"/>
        <v>0-1</v>
      </c>
      <c r="FL2" s="87" t="str">
        <f t="shared" si="3"/>
        <v>8-1</v>
      </c>
      <c r="FM2" s="87" t="str">
        <f t="shared" si="3"/>
        <v>3-0</v>
      </c>
      <c r="FN2" s="87" t="str">
        <f t="shared" si="3"/>
        <v>0-1</v>
      </c>
      <c r="FO2" s="87" t="str">
        <f t="shared" si="3"/>
        <v>2-0</v>
      </c>
      <c r="FP2" s="87" t="str">
        <f t="shared" si="3"/>
        <v>4-1</v>
      </c>
      <c r="FQ2" s="87" t="str">
        <f t="shared" si="3"/>
        <v>1-2</v>
      </c>
      <c r="FR2" s="87" t="str">
        <f t="shared" si="3"/>
        <v>0-0</v>
      </c>
      <c r="FS2" s="87" t="str">
        <f aca="true" t="shared" si="4" ref="FS2:GB3">ED2</f>
        <v>1-1</v>
      </c>
      <c r="FT2" s="87" t="str">
        <f t="shared" si="4"/>
        <v>5-3</v>
      </c>
      <c r="FU2" s="87" t="str">
        <f t="shared" si="4"/>
        <v>0-1</v>
      </c>
      <c r="FV2" s="87" t="str">
        <f t="shared" si="4"/>
        <v>1-0</v>
      </c>
      <c r="FW2" s="87" t="str">
        <f t="shared" si="4"/>
        <v>0-2</v>
      </c>
      <c r="FX2" s="87" t="str">
        <f t="shared" si="4"/>
        <v>1-0</v>
      </c>
      <c r="FY2" s="87" t="str">
        <f t="shared" si="4"/>
        <v>1-0</v>
      </c>
      <c r="FZ2" s="87" t="str">
        <f t="shared" si="4"/>
        <v>2-3</v>
      </c>
      <c r="GA2" s="87" t="str">
        <f t="shared" si="4"/>
        <v>1-3</v>
      </c>
      <c r="GB2" s="87" t="str">
        <f t="shared" si="4"/>
        <v>0-0</v>
      </c>
      <c r="GC2" s="87" t="str">
        <f aca="true" t="shared" si="5" ref="GC2:GL3">EN2</f>
        <v>1-3</v>
      </c>
      <c r="GD2" s="87" t="str">
        <f t="shared" si="5"/>
        <v>2-1</v>
      </c>
      <c r="GE2" s="87" t="str">
        <f t="shared" si="5"/>
        <v>3-0</v>
      </c>
      <c r="GF2" s="87" t="str">
        <f t="shared" si="5"/>
        <v>0-2</v>
      </c>
      <c r="GG2" s="87" t="str">
        <f t="shared" si="5"/>
        <v>1-1</v>
      </c>
      <c r="GH2" s="87" t="str">
        <f t="shared" si="5"/>
        <v>1-1</v>
      </c>
      <c r="GI2" s="87" t="str">
        <f t="shared" si="5"/>
        <v>2-1</v>
      </c>
      <c r="GJ2" s="87" t="str">
        <f t="shared" si="5"/>
        <v>2-1</v>
      </c>
      <c r="GK2" s="87" t="str">
        <f t="shared" si="5"/>
        <v>1-2</v>
      </c>
      <c r="GL2" s="87" t="str">
        <f t="shared" si="5"/>
        <v>1-1</v>
      </c>
      <c r="GM2" s="87" t="e">
        <f>#REF!</f>
        <v>#REF!</v>
      </c>
      <c r="GN2" s="87" t="e">
        <f>#REF!</f>
        <v>#REF!</v>
      </c>
      <c r="GO2" s="87" t="e">
        <f>#REF!</f>
        <v>#REF!</v>
      </c>
      <c r="GP2" s="87" t="e">
        <f>#REF!</f>
        <v>#REF!</v>
      </c>
      <c r="GQ2" s="85"/>
      <c r="GR2" s="87" t="str">
        <f>EY2</f>
        <v>1-0</v>
      </c>
      <c r="GS2" s="87" t="str">
        <f aca="true" t="shared" si="6" ref="GS2:II2">EZ2</f>
        <v>1-2</v>
      </c>
      <c r="GT2" s="87" t="str">
        <f t="shared" si="6"/>
        <v>0-2</v>
      </c>
      <c r="GU2" s="87" t="str">
        <f t="shared" si="6"/>
        <v>1-1</v>
      </c>
      <c r="GV2" s="87" t="str">
        <f t="shared" si="6"/>
        <v>1-3</v>
      </c>
      <c r="GW2" s="87" t="str">
        <f t="shared" si="6"/>
        <v>0-0</v>
      </c>
      <c r="GX2" s="87" t="str">
        <f t="shared" si="6"/>
        <v>2-0</v>
      </c>
      <c r="GY2" s="87" t="str">
        <f t="shared" si="6"/>
        <v>4-1</v>
      </c>
      <c r="GZ2" s="87" t="str">
        <f t="shared" si="6"/>
        <v>2-1</v>
      </c>
      <c r="HA2" s="87" t="str">
        <f t="shared" si="6"/>
        <v>1-0</v>
      </c>
      <c r="HB2" s="87" t="str">
        <f t="shared" si="6"/>
        <v>2-1</v>
      </c>
      <c r="HC2" s="87" t="str">
        <f t="shared" si="6"/>
        <v>4-0</v>
      </c>
      <c r="HD2" s="87" t="str">
        <f t="shared" si="6"/>
        <v>0-1</v>
      </c>
      <c r="HE2" s="87" t="str">
        <f t="shared" si="6"/>
        <v>8-1</v>
      </c>
      <c r="HF2" s="87" t="str">
        <f t="shared" si="6"/>
        <v>3-0</v>
      </c>
      <c r="HG2" s="87" t="str">
        <f t="shared" si="6"/>
        <v>0-1</v>
      </c>
      <c r="HH2" s="87" t="str">
        <f t="shared" si="6"/>
        <v>2-0</v>
      </c>
      <c r="HI2" s="87" t="str">
        <f t="shared" si="6"/>
        <v>4-1</v>
      </c>
      <c r="HJ2" s="87" t="str">
        <f t="shared" si="6"/>
        <v>1-2</v>
      </c>
      <c r="HK2" s="87" t="str">
        <f t="shared" si="6"/>
        <v>0-0</v>
      </c>
      <c r="HL2" s="87" t="str">
        <f t="shared" si="6"/>
        <v>1-1</v>
      </c>
      <c r="HM2" s="87" t="str">
        <f t="shared" si="6"/>
        <v>5-3</v>
      </c>
      <c r="HN2" s="87" t="str">
        <f t="shared" si="6"/>
        <v>0-1</v>
      </c>
      <c r="HO2" s="87" t="str">
        <f t="shared" si="6"/>
        <v>1-0</v>
      </c>
      <c r="HP2" s="87" t="str">
        <f t="shared" si="6"/>
        <v>0-2</v>
      </c>
      <c r="HQ2" s="87" t="str">
        <f t="shared" si="6"/>
        <v>1-0</v>
      </c>
      <c r="HR2" s="87" t="str">
        <f t="shared" si="6"/>
        <v>1-0</v>
      </c>
      <c r="HS2" s="87" t="str">
        <f t="shared" si="6"/>
        <v>2-3</v>
      </c>
      <c r="HT2" s="87" t="str">
        <f t="shared" si="6"/>
        <v>1-3</v>
      </c>
      <c r="HU2" s="87" t="str">
        <f t="shared" si="6"/>
        <v>0-0</v>
      </c>
      <c r="HV2" s="87" t="str">
        <f t="shared" si="6"/>
        <v>1-3</v>
      </c>
      <c r="HW2" s="87" t="str">
        <f t="shared" si="6"/>
        <v>2-1</v>
      </c>
      <c r="HX2" s="87" t="str">
        <f t="shared" si="6"/>
        <v>3-0</v>
      </c>
      <c r="HY2" s="87" t="str">
        <f t="shared" si="6"/>
        <v>0-2</v>
      </c>
      <c r="HZ2" s="87" t="str">
        <f t="shared" si="6"/>
        <v>1-1</v>
      </c>
      <c r="IA2" s="87" t="str">
        <f t="shared" si="6"/>
        <v>1-1</v>
      </c>
      <c r="IB2" s="87" t="str">
        <f t="shared" si="6"/>
        <v>2-1</v>
      </c>
      <c r="IC2" s="87" t="str">
        <f t="shared" si="6"/>
        <v>2-1</v>
      </c>
      <c r="ID2" s="87" t="str">
        <f t="shared" si="6"/>
        <v>1-2</v>
      </c>
      <c r="IE2" s="89" t="str">
        <f t="shared" si="6"/>
        <v>1-1</v>
      </c>
      <c r="IF2" s="86" t="e">
        <f t="shared" si="6"/>
        <v>#REF!</v>
      </c>
      <c r="IG2" s="87" t="e">
        <f t="shared" si="6"/>
        <v>#REF!</v>
      </c>
      <c r="IH2" s="87" t="e">
        <f t="shared" si="6"/>
        <v>#REF!</v>
      </c>
      <c r="II2" s="89" t="e">
        <f t="shared" si="6"/>
        <v>#REF!</v>
      </c>
      <c r="IJ2" s="90"/>
      <c r="IK2" s="90"/>
      <c r="IL2" s="90"/>
      <c r="IM2" s="90"/>
      <c r="IN2" s="90"/>
      <c r="IO2" s="90"/>
      <c r="IP2" s="90"/>
      <c r="IQ2" s="90"/>
      <c r="IR2" s="90"/>
    </row>
    <row r="3" spans="1:252" s="100" customFormat="1" ht="91.5" customHeight="1" thickBot="1" thickTop="1">
      <c r="A3" s="92"/>
      <c r="B3" s="93"/>
      <c r="C3" s="173" t="s">
        <v>0</v>
      </c>
      <c r="D3" s="173" t="s">
        <v>1</v>
      </c>
      <c r="E3" s="173" t="s">
        <v>2</v>
      </c>
      <c r="F3" s="173" t="s">
        <v>3</v>
      </c>
      <c r="G3" s="173" t="s">
        <v>4</v>
      </c>
      <c r="H3" s="173" t="s">
        <v>5</v>
      </c>
      <c r="I3" s="173" t="s">
        <v>6</v>
      </c>
      <c r="J3" s="173" t="s">
        <v>7</v>
      </c>
      <c r="K3" s="173" t="s">
        <v>8</v>
      </c>
      <c r="L3" s="173" t="s">
        <v>101</v>
      </c>
      <c r="M3" s="173" t="s">
        <v>95</v>
      </c>
      <c r="N3" s="173" t="s">
        <v>96</v>
      </c>
      <c r="O3" s="173" t="s">
        <v>97</v>
      </c>
      <c r="P3" s="173" t="s">
        <v>98</v>
      </c>
      <c r="Q3" s="173" t="s">
        <v>99</v>
      </c>
      <c r="R3" s="173" t="s">
        <v>9</v>
      </c>
      <c r="S3" s="173" t="s">
        <v>10</v>
      </c>
      <c r="T3" s="173" t="s">
        <v>11</v>
      </c>
      <c r="U3" s="173" t="s">
        <v>12</v>
      </c>
      <c r="V3" s="173" t="s">
        <v>13</v>
      </c>
      <c r="W3" s="94"/>
      <c r="X3" s="95" t="s">
        <v>79</v>
      </c>
      <c r="Y3" s="130" t="s">
        <v>82</v>
      </c>
      <c r="Z3" s="66" t="s">
        <v>83</v>
      </c>
      <c r="AA3" s="130" t="s">
        <v>102</v>
      </c>
      <c r="AB3" s="66" t="s">
        <v>103</v>
      </c>
      <c r="AC3" s="130" t="s">
        <v>104</v>
      </c>
      <c r="AD3" s="66" t="s">
        <v>105</v>
      </c>
      <c r="AE3" s="130" t="s">
        <v>106</v>
      </c>
      <c r="AF3" s="66" t="s">
        <v>107</v>
      </c>
      <c r="AG3" s="130" t="s">
        <v>108</v>
      </c>
      <c r="AH3" s="66" t="s">
        <v>109</v>
      </c>
      <c r="AI3" s="130" t="s">
        <v>110</v>
      </c>
      <c r="AJ3" s="66" t="s">
        <v>111</v>
      </c>
      <c r="AK3" s="130" t="s">
        <v>112</v>
      </c>
      <c r="AL3" s="130" t="s">
        <v>113</v>
      </c>
      <c r="AM3" s="66" t="s">
        <v>114</v>
      </c>
      <c r="AN3" s="130" t="s">
        <v>115</v>
      </c>
      <c r="AO3" s="137" t="s">
        <v>79</v>
      </c>
      <c r="AP3" s="66" t="s">
        <v>82</v>
      </c>
      <c r="AQ3" s="130" t="s">
        <v>83</v>
      </c>
      <c r="AR3" s="66" t="s">
        <v>102</v>
      </c>
      <c r="AS3" s="130" t="s">
        <v>103</v>
      </c>
      <c r="AT3" s="66" t="s">
        <v>104</v>
      </c>
      <c r="AU3" s="130" t="s">
        <v>105</v>
      </c>
      <c r="AV3" s="66" t="s">
        <v>106</v>
      </c>
      <c r="AW3" s="130" t="s">
        <v>107</v>
      </c>
      <c r="AX3" s="66" t="s">
        <v>108</v>
      </c>
      <c r="AY3" s="130" t="s">
        <v>109</v>
      </c>
      <c r="AZ3" s="66" t="s">
        <v>110</v>
      </c>
      <c r="BA3" s="130" t="s">
        <v>111</v>
      </c>
      <c r="BB3" s="66" t="s">
        <v>112</v>
      </c>
      <c r="BC3" s="66" t="s">
        <v>113</v>
      </c>
      <c r="BD3" s="130" t="s">
        <v>114</v>
      </c>
      <c r="BE3" s="66" t="s">
        <v>115</v>
      </c>
      <c r="BF3" s="66" t="s">
        <v>149</v>
      </c>
      <c r="BG3" s="130" t="s">
        <v>150</v>
      </c>
      <c r="BH3" s="66" t="s">
        <v>150</v>
      </c>
      <c r="BI3" s="130" t="s">
        <v>149</v>
      </c>
      <c r="BJ3" s="96" t="s">
        <v>151</v>
      </c>
      <c r="BK3" s="146" t="s">
        <v>151</v>
      </c>
      <c r="BL3" s="96"/>
      <c r="BM3" s="66"/>
      <c r="BN3" s="66"/>
      <c r="BO3" s="66"/>
      <c r="BP3" s="94"/>
      <c r="BQ3" s="96" t="str">
        <f>X3</f>
        <v>Pobla Llarga</v>
      </c>
      <c r="BR3" s="96" t="str">
        <f aca="true" t="shared" si="7" ref="BR3:DH3">Y3</f>
        <v>Olímpic de Xàtiva</v>
      </c>
      <c r="BS3" s="96" t="str">
        <f t="shared" si="7"/>
        <v>Guadassuar</v>
      </c>
      <c r="BT3" s="96" t="str">
        <f t="shared" si="7"/>
        <v>Sueca</v>
      </c>
      <c r="BU3" s="96" t="str">
        <f t="shared" si="7"/>
        <v>Xirivella</v>
      </c>
      <c r="BV3" s="96" t="str">
        <f t="shared" si="7"/>
        <v>Carcaixent</v>
      </c>
      <c r="BW3" s="96" t="str">
        <f t="shared" si="7"/>
        <v>Torrent</v>
      </c>
      <c r="BX3" s="96" t="str">
        <f t="shared" si="7"/>
        <v>Tavernes</v>
      </c>
      <c r="BY3" s="96" t="str">
        <f t="shared" si="7"/>
        <v>Alberic</v>
      </c>
      <c r="BZ3" s="96" t="str">
        <f t="shared" si="7"/>
        <v>Enguera</v>
      </c>
      <c r="CA3" s="96" t="str">
        <f t="shared" si="7"/>
        <v>Catarroja</v>
      </c>
      <c r="CB3" s="96" t="str">
        <f t="shared" si="7"/>
        <v>Gandia B</v>
      </c>
      <c r="CC3" s="96" t="str">
        <f t="shared" si="7"/>
        <v>Paiporta</v>
      </c>
      <c r="CD3" s="96" t="str">
        <f t="shared" si="7"/>
        <v>Monte Sión</v>
      </c>
      <c r="CE3" s="96" t="str">
        <f t="shared" si="7"/>
        <v>Barri la Llum</v>
      </c>
      <c r="CF3" s="96" t="str">
        <f t="shared" si="7"/>
        <v>Discóbolo La Torre</v>
      </c>
      <c r="CG3" s="96" t="str">
        <f t="shared" si="7"/>
        <v>Picassent</v>
      </c>
      <c r="CH3" s="96" t="str">
        <f t="shared" si="7"/>
        <v>Pobla Llarga</v>
      </c>
      <c r="CI3" s="96" t="str">
        <f t="shared" si="7"/>
        <v>Olímpic de Xàtiva</v>
      </c>
      <c r="CJ3" s="96" t="str">
        <f t="shared" si="7"/>
        <v>Guadassuar</v>
      </c>
      <c r="CK3" s="96" t="str">
        <f t="shared" si="7"/>
        <v>Sueca</v>
      </c>
      <c r="CL3" s="96" t="str">
        <f t="shared" si="7"/>
        <v>Xirivella</v>
      </c>
      <c r="CM3" s="96" t="str">
        <f t="shared" si="7"/>
        <v>Carcaixent</v>
      </c>
      <c r="CN3" s="96" t="str">
        <f t="shared" si="7"/>
        <v>Torrent</v>
      </c>
      <c r="CO3" s="96" t="str">
        <f t="shared" si="7"/>
        <v>Tavernes</v>
      </c>
      <c r="CP3" s="96" t="str">
        <f t="shared" si="7"/>
        <v>Alberic</v>
      </c>
      <c r="CQ3" s="96" t="str">
        <f t="shared" si="7"/>
        <v>Enguera</v>
      </c>
      <c r="CR3" s="96" t="str">
        <f t="shared" si="7"/>
        <v>Catarroja</v>
      </c>
      <c r="CS3" s="96" t="str">
        <f t="shared" si="7"/>
        <v>Gandia B</v>
      </c>
      <c r="CT3" s="96" t="str">
        <f t="shared" si="7"/>
        <v>Paiporta</v>
      </c>
      <c r="CU3" s="96" t="str">
        <f t="shared" si="7"/>
        <v>Monte Sión</v>
      </c>
      <c r="CV3" s="96" t="str">
        <f t="shared" si="7"/>
        <v>Barri la Llum</v>
      </c>
      <c r="CW3" s="96" t="str">
        <f t="shared" si="7"/>
        <v>Discóbolo La Torre</v>
      </c>
      <c r="CX3" s="96" t="str">
        <f t="shared" si="7"/>
        <v>Picassent</v>
      </c>
      <c r="CY3" s="96" t="str">
        <f t="shared" si="7"/>
        <v>Acero</v>
      </c>
      <c r="CZ3" s="96" t="str">
        <f t="shared" si="7"/>
        <v>Benicàssim</v>
      </c>
      <c r="DA3" s="96" t="str">
        <f t="shared" si="7"/>
        <v>Benicàssim</v>
      </c>
      <c r="DB3" s="96" t="str">
        <f t="shared" si="7"/>
        <v>Acero</v>
      </c>
      <c r="DC3" s="96" t="str">
        <f t="shared" si="7"/>
        <v>Puçol</v>
      </c>
      <c r="DD3" s="96" t="str">
        <f t="shared" si="7"/>
        <v>Puçol</v>
      </c>
      <c r="DE3" s="96">
        <f t="shared" si="7"/>
        <v>0</v>
      </c>
      <c r="DF3" s="96">
        <f t="shared" si="7"/>
        <v>0</v>
      </c>
      <c r="DG3" s="96">
        <f t="shared" si="7"/>
        <v>0</v>
      </c>
      <c r="DH3" s="96">
        <f t="shared" si="7"/>
        <v>0</v>
      </c>
      <c r="DI3" s="175" t="s">
        <v>16</v>
      </c>
      <c r="DJ3" s="96" t="str">
        <f>BQ3</f>
        <v>Pobla Llarga</v>
      </c>
      <c r="DK3" s="96" t="str">
        <f aca="true" t="shared" si="8" ref="DK3:EW3">BR3</f>
        <v>Olímpic de Xàtiva</v>
      </c>
      <c r="DL3" s="96" t="str">
        <f t="shared" si="8"/>
        <v>Guadassuar</v>
      </c>
      <c r="DM3" s="96" t="str">
        <f t="shared" si="8"/>
        <v>Sueca</v>
      </c>
      <c r="DN3" s="96" t="str">
        <f t="shared" si="8"/>
        <v>Xirivella</v>
      </c>
      <c r="DO3" s="96" t="str">
        <f t="shared" si="8"/>
        <v>Carcaixent</v>
      </c>
      <c r="DP3" s="96" t="str">
        <f t="shared" si="8"/>
        <v>Torrent</v>
      </c>
      <c r="DQ3" s="96" t="str">
        <f t="shared" si="8"/>
        <v>Tavernes</v>
      </c>
      <c r="DR3" s="96" t="str">
        <f t="shared" si="8"/>
        <v>Alberic</v>
      </c>
      <c r="DS3" s="96" t="str">
        <f t="shared" si="8"/>
        <v>Enguera</v>
      </c>
      <c r="DT3" s="96" t="str">
        <f t="shared" si="8"/>
        <v>Catarroja</v>
      </c>
      <c r="DU3" s="96" t="str">
        <f t="shared" si="8"/>
        <v>Gandia B</v>
      </c>
      <c r="DV3" s="96" t="str">
        <f t="shared" si="8"/>
        <v>Paiporta</v>
      </c>
      <c r="DW3" s="96" t="str">
        <f t="shared" si="8"/>
        <v>Monte Sión</v>
      </c>
      <c r="DX3" s="96" t="str">
        <f t="shared" si="8"/>
        <v>Barri la Llum</v>
      </c>
      <c r="DY3" s="96" t="str">
        <f t="shared" si="8"/>
        <v>Discóbolo La Torre</v>
      </c>
      <c r="DZ3" s="96" t="str">
        <f t="shared" si="8"/>
        <v>Picassent</v>
      </c>
      <c r="EA3" s="96" t="str">
        <f t="shared" si="8"/>
        <v>Pobla Llarga</v>
      </c>
      <c r="EB3" s="96" t="str">
        <f t="shared" si="8"/>
        <v>Olímpic de Xàtiva</v>
      </c>
      <c r="EC3" s="96" t="str">
        <f t="shared" si="8"/>
        <v>Guadassuar</v>
      </c>
      <c r="ED3" s="96" t="str">
        <f t="shared" si="8"/>
        <v>Sueca</v>
      </c>
      <c r="EE3" s="96" t="str">
        <f t="shared" si="8"/>
        <v>Xirivella</v>
      </c>
      <c r="EF3" s="96" t="str">
        <f t="shared" si="8"/>
        <v>Carcaixent</v>
      </c>
      <c r="EG3" s="96" t="str">
        <f t="shared" si="8"/>
        <v>Torrent</v>
      </c>
      <c r="EH3" s="96" t="str">
        <f t="shared" si="8"/>
        <v>Tavernes</v>
      </c>
      <c r="EI3" s="96" t="str">
        <f t="shared" si="8"/>
        <v>Alberic</v>
      </c>
      <c r="EJ3" s="96" t="str">
        <f t="shared" si="8"/>
        <v>Enguera</v>
      </c>
      <c r="EK3" s="96" t="str">
        <f t="shared" si="8"/>
        <v>Catarroja</v>
      </c>
      <c r="EL3" s="96" t="str">
        <f t="shared" si="8"/>
        <v>Gandia B</v>
      </c>
      <c r="EM3" s="96" t="str">
        <f t="shared" si="8"/>
        <v>Paiporta</v>
      </c>
      <c r="EN3" s="96" t="str">
        <f t="shared" si="8"/>
        <v>Monte Sión</v>
      </c>
      <c r="EO3" s="96" t="str">
        <f t="shared" si="8"/>
        <v>Barri la Llum</v>
      </c>
      <c r="EP3" s="96" t="str">
        <f t="shared" si="8"/>
        <v>Discóbolo La Torre</v>
      </c>
      <c r="EQ3" s="96" t="str">
        <f t="shared" si="8"/>
        <v>Picassent</v>
      </c>
      <c r="ER3" s="96" t="str">
        <f t="shared" si="8"/>
        <v>Acero</v>
      </c>
      <c r="ES3" s="96" t="str">
        <f t="shared" si="8"/>
        <v>Benicàssim</v>
      </c>
      <c r="ET3" s="96" t="str">
        <f t="shared" si="8"/>
        <v>Benicàssim</v>
      </c>
      <c r="EU3" s="96" t="str">
        <f t="shared" si="8"/>
        <v>Acero</v>
      </c>
      <c r="EV3" s="96" t="str">
        <f t="shared" si="8"/>
        <v>Puçol</v>
      </c>
      <c r="EW3" s="96" t="str">
        <f t="shared" si="8"/>
        <v>Puçol</v>
      </c>
      <c r="EX3" s="97"/>
      <c r="EY3" s="96" t="str">
        <f t="shared" si="2"/>
        <v>Pobla Llarga</v>
      </c>
      <c r="EZ3" s="96" t="str">
        <f t="shared" si="2"/>
        <v>Olímpic de Xàtiva</v>
      </c>
      <c r="FA3" s="96" t="str">
        <f t="shared" si="2"/>
        <v>Guadassuar</v>
      </c>
      <c r="FB3" s="96" t="str">
        <f t="shared" si="2"/>
        <v>Sueca</v>
      </c>
      <c r="FC3" s="96" t="str">
        <f t="shared" si="2"/>
        <v>Xirivella</v>
      </c>
      <c r="FD3" s="96" t="str">
        <f t="shared" si="2"/>
        <v>Carcaixent</v>
      </c>
      <c r="FE3" s="96" t="str">
        <f t="shared" si="2"/>
        <v>Torrent</v>
      </c>
      <c r="FF3" s="96" t="str">
        <f t="shared" si="2"/>
        <v>Tavernes</v>
      </c>
      <c r="FG3" s="96" t="str">
        <f t="shared" si="2"/>
        <v>Alberic</v>
      </c>
      <c r="FH3" s="96" t="str">
        <f t="shared" si="2"/>
        <v>Enguera</v>
      </c>
      <c r="FI3" s="96" t="str">
        <f t="shared" si="3"/>
        <v>Catarroja</v>
      </c>
      <c r="FJ3" s="96" t="str">
        <f t="shared" si="3"/>
        <v>Gandia B</v>
      </c>
      <c r="FK3" s="96" t="str">
        <f t="shared" si="3"/>
        <v>Paiporta</v>
      </c>
      <c r="FL3" s="96" t="str">
        <f t="shared" si="3"/>
        <v>Monte Sión</v>
      </c>
      <c r="FM3" s="96" t="str">
        <f t="shared" si="3"/>
        <v>Barri la Llum</v>
      </c>
      <c r="FN3" s="96" t="str">
        <f t="shared" si="3"/>
        <v>Discóbolo La Torre</v>
      </c>
      <c r="FO3" s="96" t="str">
        <f t="shared" si="3"/>
        <v>Picassent</v>
      </c>
      <c r="FP3" s="96" t="str">
        <f t="shared" si="3"/>
        <v>Pobla Llarga</v>
      </c>
      <c r="FQ3" s="96" t="str">
        <f t="shared" si="3"/>
        <v>Olímpic de Xàtiva</v>
      </c>
      <c r="FR3" s="96" t="str">
        <f t="shared" si="3"/>
        <v>Guadassuar</v>
      </c>
      <c r="FS3" s="96" t="str">
        <f t="shared" si="4"/>
        <v>Sueca</v>
      </c>
      <c r="FT3" s="96" t="str">
        <f t="shared" si="4"/>
        <v>Xirivella</v>
      </c>
      <c r="FU3" s="96" t="str">
        <f t="shared" si="4"/>
        <v>Carcaixent</v>
      </c>
      <c r="FV3" s="96" t="str">
        <f t="shared" si="4"/>
        <v>Torrent</v>
      </c>
      <c r="FW3" s="96" t="str">
        <f t="shared" si="4"/>
        <v>Tavernes</v>
      </c>
      <c r="FX3" s="96" t="str">
        <f t="shared" si="4"/>
        <v>Alberic</v>
      </c>
      <c r="FY3" s="96" t="str">
        <f t="shared" si="4"/>
        <v>Enguera</v>
      </c>
      <c r="FZ3" s="96" t="str">
        <f t="shared" si="4"/>
        <v>Catarroja</v>
      </c>
      <c r="GA3" s="96" t="str">
        <f t="shared" si="4"/>
        <v>Gandia B</v>
      </c>
      <c r="GB3" s="96" t="str">
        <f t="shared" si="4"/>
        <v>Paiporta</v>
      </c>
      <c r="GC3" s="96" t="str">
        <f t="shared" si="5"/>
        <v>Monte Sión</v>
      </c>
      <c r="GD3" s="96" t="str">
        <f t="shared" si="5"/>
        <v>Barri la Llum</v>
      </c>
      <c r="GE3" s="96" t="str">
        <f t="shared" si="5"/>
        <v>Discóbolo La Torre</v>
      </c>
      <c r="GF3" s="96" t="str">
        <f t="shared" si="5"/>
        <v>Picassent</v>
      </c>
      <c r="GG3" s="96" t="str">
        <f t="shared" si="5"/>
        <v>Acero</v>
      </c>
      <c r="GH3" s="96" t="str">
        <f t="shared" si="5"/>
        <v>Benicàssim</v>
      </c>
      <c r="GI3" s="96" t="str">
        <f t="shared" si="5"/>
        <v>Benicàssim</v>
      </c>
      <c r="GJ3" s="96" t="str">
        <f t="shared" si="5"/>
        <v>Acero</v>
      </c>
      <c r="GK3" s="96" t="str">
        <f t="shared" si="5"/>
        <v>Puçol</v>
      </c>
      <c r="GL3" s="96" t="str">
        <f t="shared" si="5"/>
        <v>Puçol</v>
      </c>
      <c r="GM3" s="96" t="e">
        <f>#REF!</f>
        <v>#REF!</v>
      </c>
      <c r="GN3" s="96" t="e">
        <f>#REF!</f>
        <v>#REF!</v>
      </c>
      <c r="GO3" s="96" t="e">
        <f>#REF!</f>
        <v>#REF!</v>
      </c>
      <c r="GP3" s="96" t="e">
        <f>#REF!</f>
        <v>#REF!</v>
      </c>
      <c r="GQ3" s="97"/>
      <c r="GR3" s="96" t="str">
        <f>EY3</f>
        <v>Pobla Llarga</v>
      </c>
      <c r="GS3" s="96" t="str">
        <f aca="true" t="shared" si="9" ref="GS3:II3">EZ3</f>
        <v>Olímpic de Xàtiva</v>
      </c>
      <c r="GT3" s="96" t="str">
        <f t="shared" si="9"/>
        <v>Guadassuar</v>
      </c>
      <c r="GU3" s="96" t="str">
        <f t="shared" si="9"/>
        <v>Sueca</v>
      </c>
      <c r="GV3" s="96" t="str">
        <f t="shared" si="9"/>
        <v>Xirivella</v>
      </c>
      <c r="GW3" s="96" t="str">
        <f t="shared" si="9"/>
        <v>Carcaixent</v>
      </c>
      <c r="GX3" s="96" t="str">
        <f t="shared" si="9"/>
        <v>Torrent</v>
      </c>
      <c r="GY3" s="96" t="str">
        <f t="shared" si="9"/>
        <v>Tavernes</v>
      </c>
      <c r="GZ3" s="96" t="str">
        <f t="shared" si="9"/>
        <v>Alberic</v>
      </c>
      <c r="HA3" s="96" t="str">
        <f t="shared" si="9"/>
        <v>Enguera</v>
      </c>
      <c r="HB3" s="96" t="str">
        <f t="shared" si="9"/>
        <v>Catarroja</v>
      </c>
      <c r="HC3" s="96" t="str">
        <f t="shared" si="9"/>
        <v>Gandia B</v>
      </c>
      <c r="HD3" s="96" t="str">
        <f t="shared" si="9"/>
        <v>Paiporta</v>
      </c>
      <c r="HE3" s="96" t="str">
        <f t="shared" si="9"/>
        <v>Monte Sión</v>
      </c>
      <c r="HF3" s="96" t="str">
        <f t="shared" si="9"/>
        <v>Barri la Llum</v>
      </c>
      <c r="HG3" s="96" t="str">
        <f t="shared" si="9"/>
        <v>Discóbolo La Torre</v>
      </c>
      <c r="HH3" s="96" t="str">
        <f t="shared" si="9"/>
        <v>Picassent</v>
      </c>
      <c r="HI3" s="96" t="str">
        <f t="shared" si="9"/>
        <v>Pobla Llarga</v>
      </c>
      <c r="HJ3" s="96" t="str">
        <f t="shared" si="9"/>
        <v>Olímpic de Xàtiva</v>
      </c>
      <c r="HK3" s="96" t="str">
        <f t="shared" si="9"/>
        <v>Guadassuar</v>
      </c>
      <c r="HL3" s="96" t="str">
        <f t="shared" si="9"/>
        <v>Sueca</v>
      </c>
      <c r="HM3" s="96" t="str">
        <f t="shared" si="9"/>
        <v>Xirivella</v>
      </c>
      <c r="HN3" s="96" t="str">
        <f t="shared" si="9"/>
        <v>Carcaixent</v>
      </c>
      <c r="HO3" s="96" t="str">
        <f t="shared" si="9"/>
        <v>Torrent</v>
      </c>
      <c r="HP3" s="96" t="str">
        <f t="shared" si="9"/>
        <v>Tavernes</v>
      </c>
      <c r="HQ3" s="96" t="str">
        <f t="shared" si="9"/>
        <v>Alberic</v>
      </c>
      <c r="HR3" s="96" t="str">
        <f t="shared" si="9"/>
        <v>Enguera</v>
      </c>
      <c r="HS3" s="96" t="str">
        <f t="shared" si="9"/>
        <v>Catarroja</v>
      </c>
      <c r="HT3" s="96" t="str">
        <f t="shared" si="9"/>
        <v>Gandia B</v>
      </c>
      <c r="HU3" s="96" t="str">
        <f t="shared" si="9"/>
        <v>Paiporta</v>
      </c>
      <c r="HV3" s="96" t="str">
        <f t="shared" si="9"/>
        <v>Monte Sión</v>
      </c>
      <c r="HW3" s="96" t="str">
        <f t="shared" si="9"/>
        <v>Barri la Llum</v>
      </c>
      <c r="HX3" s="96" t="str">
        <f t="shared" si="9"/>
        <v>Discóbolo La Torre</v>
      </c>
      <c r="HY3" s="96" t="str">
        <f t="shared" si="9"/>
        <v>Picassent</v>
      </c>
      <c r="HZ3" s="96" t="str">
        <f t="shared" si="9"/>
        <v>Acero</v>
      </c>
      <c r="IA3" s="96" t="str">
        <f t="shared" si="9"/>
        <v>Benicàssim</v>
      </c>
      <c r="IB3" s="96" t="str">
        <f t="shared" si="9"/>
        <v>Benicàssim</v>
      </c>
      <c r="IC3" s="96" t="str">
        <f t="shared" si="9"/>
        <v>Acero</v>
      </c>
      <c r="ID3" s="96" t="str">
        <f t="shared" si="9"/>
        <v>Puçol</v>
      </c>
      <c r="IE3" s="98" t="str">
        <f t="shared" si="9"/>
        <v>Puçol</v>
      </c>
      <c r="IF3" s="165" t="e">
        <f t="shared" si="9"/>
        <v>#REF!</v>
      </c>
      <c r="IG3" s="96" t="e">
        <f t="shared" si="9"/>
        <v>#REF!</v>
      </c>
      <c r="IH3" s="96" t="e">
        <f t="shared" si="9"/>
        <v>#REF!</v>
      </c>
      <c r="II3" s="98" t="e">
        <f t="shared" si="9"/>
        <v>#REF!</v>
      </c>
      <c r="IJ3" s="99"/>
      <c r="IK3" s="99"/>
      <c r="IL3" s="99"/>
      <c r="IM3" s="99"/>
      <c r="IN3" s="99"/>
      <c r="IO3" s="99"/>
      <c r="IP3" s="99"/>
      <c r="IQ3" s="99"/>
      <c r="IR3" s="99"/>
    </row>
    <row r="4" spans="1:252" s="100" customFormat="1" ht="18" customHeight="1" thickBot="1" thickTop="1">
      <c r="A4" s="76"/>
      <c r="B4" s="101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02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1</v>
      </c>
      <c r="BG4" s="5">
        <v>2</v>
      </c>
      <c r="BH4" s="5">
        <v>3</v>
      </c>
      <c r="BI4" s="5">
        <v>4</v>
      </c>
      <c r="BJ4" s="5">
        <v>5</v>
      </c>
      <c r="BK4" s="6">
        <v>6</v>
      </c>
      <c r="BL4" s="5">
        <v>3</v>
      </c>
      <c r="BM4" s="5">
        <v>4</v>
      </c>
      <c r="BN4" s="5">
        <v>5</v>
      </c>
      <c r="BO4" s="6">
        <v>6</v>
      </c>
      <c r="BP4" s="103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5">
        <v>11</v>
      </c>
      <c r="CB4" s="5">
        <v>12</v>
      </c>
      <c r="CC4" s="5">
        <v>13</v>
      </c>
      <c r="CD4" s="5">
        <v>14</v>
      </c>
      <c r="CE4" s="5">
        <v>15</v>
      </c>
      <c r="CF4" s="5">
        <v>16</v>
      </c>
      <c r="CG4" s="5">
        <v>17</v>
      </c>
      <c r="CH4" s="5">
        <v>18</v>
      </c>
      <c r="CI4" s="5">
        <v>19</v>
      </c>
      <c r="CJ4" s="5">
        <v>20</v>
      </c>
      <c r="CK4" s="5">
        <v>21</v>
      </c>
      <c r="CL4" s="5">
        <v>22</v>
      </c>
      <c r="CM4" s="5">
        <v>23</v>
      </c>
      <c r="CN4" s="5">
        <v>24</v>
      </c>
      <c r="CO4" s="5">
        <v>25</v>
      </c>
      <c r="CP4" s="5">
        <v>26</v>
      </c>
      <c r="CQ4" s="5">
        <v>27</v>
      </c>
      <c r="CR4" s="5">
        <v>28</v>
      </c>
      <c r="CS4" s="5">
        <v>29</v>
      </c>
      <c r="CT4" s="5">
        <v>30</v>
      </c>
      <c r="CU4" s="5">
        <v>31</v>
      </c>
      <c r="CV4" s="5">
        <v>32</v>
      </c>
      <c r="CW4" s="5">
        <v>33</v>
      </c>
      <c r="CX4" s="5">
        <v>34</v>
      </c>
      <c r="CY4" s="5">
        <v>1</v>
      </c>
      <c r="CZ4" s="5">
        <v>2</v>
      </c>
      <c r="DA4" s="5">
        <v>3</v>
      </c>
      <c r="DB4" s="5">
        <v>4</v>
      </c>
      <c r="DC4" s="5">
        <v>5</v>
      </c>
      <c r="DD4" s="6">
        <v>6</v>
      </c>
      <c r="DE4" s="5">
        <v>3</v>
      </c>
      <c r="DF4" s="5">
        <v>4</v>
      </c>
      <c r="DG4" s="5">
        <v>5</v>
      </c>
      <c r="DH4" s="6">
        <v>6</v>
      </c>
      <c r="DI4" s="176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1</v>
      </c>
      <c r="ES4" s="5">
        <v>2</v>
      </c>
      <c r="ET4" s="5">
        <v>3</v>
      </c>
      <c r="EU4" s="5">
        <v>4</v>
      </c>
      <c r="EV4" s="5">
        <v>5</v>
      </c>
      <c r="EW4" s="6">
        <v>6</v>
      </c>
      <c r="EX4" s="104" t="s">
        <v>17</v>
      </c>
      <c r="EY4" s="5">
        <v>1</v>
      </c>
      <c r="EZ4" s="5">
        <v>2</v>
      </c>
      <c r="FA4" s="5">
        <v>3</v>
      </c>
      <c r="FB4" s="5">
        <v>4</v>
      </c>
      <c r="FC4" s="5">
        <v>5</v>
      </c>
      <c r="FD4" s="5">
        <v>6</v>
      </c>
      <c r="FE4" s="5">
        <v>7</v>
      </c>
      <c r="FF4" s="5">
        <v>8</v>
      </c>
      <c r="FG4" s="5">
        <v>9</v>
      </c>
      <c r="FH4" s="5">
        <v>10</v>
      </c>
      <c r="FI4" s="5">
        <v>11</v>
      </c>
      <c r="FJ4" s="5">
        <v>12</v>
      </c>
      <c r="FK4" s="5">
        <v>13</v>
      </c>
      <c r="FL4" s="5">
        <v>14</v>
      </c>
      <c r="FM4" s="5">
        <v>15</v>
      </c>
      <c r="FN4" s="5">
        <v>16</v>
      </c>
      <c r="FO4" s="5">
        <v>17</v>
      </c>
      <c r="FP4" s="5">
        <v>18</v>
      </c>
      <c r="FQ4" s="5">
        <v>19</v>
      </c>
      <c r="FR4" s="5">
        <v>20</v>
      </c>
      <c r="FS4" s="5">
        <v>21</v>
      </c>
      <c r="FT4" s="5">
        <v>22</v>
      </c>
      <c r="FU4" s="5">
        <v>23</v>
      </c>
      <c r="FV4" s="5">
        <v>24</v>
      </c>
      <c r="FW4" s="5">
        <v>25</v>
      </c>
      <c r="FX4" s="5">
        <v>26</v>
      </c>
      <c r="FY4" s="5">
        <v>27</v>
      </c>
      <c r="FZ4" s="5">
        <v>28</v>
      </c>
      <c r="GA4" s="5">
        <v>29</v>
      </c>
      <c r="GB4" s="5">
        <v>30</v>
      </c>
      <c r="GC4" s="5">
        <v>31</v>
      </c>
      <c r="GD4" s="5">
        <v>32</v>
      </c>
      <c r="GE4" s="5">
        <v>33</v>
      </c>
      <c r="GF4" s="5">
        <v>34</v>
      </c>
      <c r="GG4" s="5">
        <v>1</v>
      </c>
      <c r="GH4" s="5">
        <v>2</v>
      </c>
      <c r="GI4" s="5">
        <v>3</v>
      </c>
      <c r="GJ4" s="5">
        <v>4</v>
      </c>
      <c r="GK4" s="5">
        <v>5</v>
      </c>
      <c r="GL4" s="6">
        <v>6</v>
      </c>
      <c r="GM4" s="5">
        <v>3</v>
      </c>
      <c r="GN4" s="5">
        <v>4</v>
      </c>
      <c r="GO4" s="5">
        <v>5</v>
      </c>
      <c r="GP4" s="6">
        <v>6</v>
      </c>
      <c r="GQ4" s="105" t="s">
        <v>18</v>
      </c>
      <c r="GR4" s="5">
        <v>1</v>
      </c>
      <c r="GS4" s="5">
        <v>2</v>
      </c>
      <c r="GT4" s="5">
        <v>3</v>
      </c>
      <c r="GU4" s="5">
        <v>4</v>
      </c>
      <c r="GV4" s="5">
        <v>5</v>
      </c>
      <c r="GW4" s="5">
        <v>6</v>
      </c>
      <c r="GX4" s="5">
        <v>7</v>
      </c>
      <c r="GY4" s="5">
        <v>8</v>
      </c>
      <c r="GZ4" s="5">
        <v>9</v>
      </c>
      <c r="HA4" s="5">
        <v>10</v>
      </c>
      <c r="HB4" s="5">
        <v>11</v>
      </c>
      <c r="HC4" s="5">
        <v>12</v>
      </c>
      <c r="HD4" s="5">
        <v>13</v>
      </c>
      <c r="HE4" s="5">
        <v>14</v>
      </c>
      <c r="HF4" s="5">
        <v>15</v>
      </c>
      <c r="HG4" s="5">
        <v>16</v>
      </c>
      <c r="HH4" s="5">
        <v>17</v>
      </c>
      <c r="HI4" s="5">
        <v>18</v>
      </c>
      <c r="HJ4" s="5">
        <v>19</v>
      </c>
      <c r="HK4" s="5">
        <v>20</v>
      </c>
      <c r="HL4" s="5">
        <v>21</v>
      </c>
      <c r="HM4" s="5">
        <v>22</v>
      </c>
      <c r="HN4" s="5">
        <v>23</v>
      </c>
      <c r="HO4" s="5">
        <v>24</v>
      </c>
      <c r="HP4" s="5">
        <v>25</v>
      </c>
      <c r="HQ4" s="5">
        <v>26</v>
      </c>
      <c r="HR4" s="5">
        <v>27</v>
      </c>
      <c r="HS4" s="5">
        <v>28</v>
      </c>
      <c r="HT4" s="5">
        <v>29</v>
      </c>
      <c r="HU4" s="5">
        <v>30</v>
      </c>
      <c r="HV4" s="5">
        <v>31</v>
      </c>
      <c r="HW4" s="5">
        <v>32</v>
      </c>
      <c r="HX4" s="5">
        <v>33</v>
      </c>
      <c r="HY4" s="5">
        <v>34</v>
      </c>
      <c r="HZ4" s="5">
        <v>1</v>
      </c>
      <c r="IA4" s="5">
        <v>2</v>
      </c>
      <c r="IB4" s="5">
        <v>3</v>
      </c>
      <c r="IC4" s="5">
        <v>4</v>
      </c>
      <c r="ID4" s="5">
        <v>5</v>
      </c>
      <c r="IE4" s="7">
        <v>6</v>
      </c>
      <c r="IF4" s="166"/>
      <c r="IG4" s="5"/>
      <c r="IH4" s="5"/>
      <c r="II4" s="7"/>
      <c r="IJ4" s="3"/>
      <c r="IK4" s="3"/>
      <c r="IL4" s="3"/>
      <c r="IM4" s="3"/>
      <c r="IN4" s="3"/>
      <c r="IO4" s="3"/>
      <c r="IP4" s="3"/>
      <c r="IQ4" s="3"/>
      <c r="IR4" s="3"/>
    </row>
    <row r="5" spans="1:252" s="2" customFormat="1" ht="13.5" thickTop="1">
      <c r="A5" s="106" t="s">
        <v>45</v>
      </c>
      <c r="B5" s="107" t="s">
        <v>46</v>
      </c>
      <c r="C5" s="23">
        <f aca="true" t="shared" si="10" ref="C5:C58">COUNT(BQ5:DH5)</f>
        <v>29</v>
      </c>
      <c r="D5" s="17">
        <f aca="true" t="shared" si="11" ref="D5:D58">COUNTIF(X5:BO5,"T")</f>
        <v>29</v>
      </c>
      <c r="E5" s="69">
        <f aca="true" t="shared" si="12" ref="E5:E58">COUNTIF(BQ5:DH5,90)</f>
        <v>29</v>
      </c>
      <c r="F5" s="17">
        <f aca="true" t="shared" si="13" ref="F5:F35">COUNTIF(DJ5:EW5,"I")</f>
        <v>0</v>
      </c>
      <c r="G5" s="17">
        <f aca="true" t="shared" si="14" ref="G5:G35">COUNTIF(DJ5:EW5,"E")</f>
        <v>0</v>
      </c>
      <c r="H5" s="69">
        <f aca="true" t="shared" si="15" ref="H5:H62">COUNTIF(BQ5:DH5,"S")</f>
        <v>0</v>
      </c>
      <c r="I5" s="167">
        <f aca="true" t="shared" si="16" ref="I5:I58">SUM(BQ5:DH5)</f>
        <v>2610</v>
      </c>
      <c r="J5" s="71">
        <f>ABS(I5/C5)</f>
        <v>90</v>
      </c>
      <c r="K5" s="71">
        <f>ABS(I5*100/I1)</f>
        <v>72.5</v>
      </c>
      <c r="L5" s="70">
        <f>K1</f>
        <v>40</v>
      </c>
      <c r="M5" s="70">
        <f>COUNTIF(X5:BO5,"C")+COUNTIF(X5:BO5,"T")</f>
        <v>40</v>
      </c>
      <c r="N5" s="70">
        <f>SUM(O5:Q5)</f>
        <v>0</v>
      </c>
      <c r="O5" s="70">
        <f>COUNTIF(X5:BO5,"DT")</f>
        <v>0</v>
      </c>
      <c r="P5" s="70">
        <f>COUNTIF(X5:BO5,"L")</f>
        <v>0</v>
      </c>
      <c r="Q5" s="70">
        <f>COUNTIF(X5:BO5,"S")</f>
        <v>0</v>
      </c>
      <c r="R5" s="72">
        <f aca="true" t="shared" si="17" ref="R5:R35">COUNTIF(EY5:GP5,1)</f>
        <v>2</v>
      </c>
      <c r="S5" s="69">
        <f aca="true" t="shared" si="18" ref="S5:S35">COUNTIF(EY5:GP5,2)</f>
        <v>0</v>
      </c>
      <c r="T5" s="69">
        <f aca="true" t="shared" si="19" ref="T5:T35">COUNTIF(EY5:GP5,"R")</f>
        <v>0</v>
      </c>
      <c r="U5" s="69">
        <f>SUM(S5:T5)</f>
        <v>0</v>
      </c>
      <c r="V5" s="73">
        <f aca="true" t="shared" si="20" ref="V5:V35">SUM(GR5:II5)</f>
        <v>-23</v>
      </c>
      <c r="W5" s="108"/>
      <c r="X5" s="23" t="s">
        <v>93</v>
      </c>
      <c r="Y5" s="17" t="s">
        <v>93</v>
      </c>
      <c r="Z5" s="17" t="s">
        <v>93</v>
      </c>
      <c r="AA5" s="17" t="s">
        <v>93</v>
      </c>
      <c r="AB5" s="17" t="s">
        <v>93</v>
      </c>
      <c r="AC5" s="17" t="s">
        <v>93</v>
      </c>
      <c r="AD5" s="17" t="s">
        <v>93</v>
      </c>
      <c r="AE5" s="17" t="s">
        <v>84</v>
      </c>
      <c r="AF5" s="17" t="s">
        <v>93</v>
      </c>
      <c r="AG5" s="17" t="s">
        <v>84</v>
      </c>
      <c r="AH5" s="17" t="s">
        <v>84</v>
      </c>
      <c r="AI5" s="17" t="s">
        <v>84</v>
      </c>
      <c r="AJ5" s="17" t="s">
        <v>84</v>
      </c>
      <c r="AK5" s="17" t="s">
        <v>84</v>
      </c>
      <c r="AL5" s="17" t="s">
        <v>84</v>
      </c>
      <c r="AM5" s="17" t="s">
        <v>84</v>
      </c>
      <c r="AN5" s="17" t="s">
        <v>84</v>
      </c>
      <c r="AO5" s="17" t="s">
        <v>84</v>
      </c>
      <c r="AP5" s="17" t="s">
        <v>84</v>
      </c>
      <c r="AQ5" s="17" t="s">
        <v>84</v>
      </c>
      <c r="AR5" s="17" t="s">
        <v>84</v>
      </c>
      <c r="AS5" s="17" t="s">
        <v>84</v>
      </c>
      <c r="AT5" s="17" t="s">
        <v>84</v>
      </c>
      <c r="AU5" s="17" t="s">
        <v>84</v>
      </c>
      <c r="AV5" s="17" t="s">
        <v>84</v>
      </c>
      <c r="AW5" s="17" t="s">
        <v>84</v>
      </c>
      <c r="AX5" s="17" t="s">
        <v>84</v>
      </c>
      <c r="AY5" s="17" t="s">
        <v>84</v>
      </c>
      <c r="AZ5" s="17" t="s">
        <v>93</v>
      </c>
      <c r="BA5" s="17" t="s">
        <v>93</v>
      </c>
      <c r="BB5" s="17" t="s">
        <v>93</v>
      </c>
      <c r="BC5" s="17" t="s">
        <v>84</v>
      </c>
      <c r="BD5" s="17" t="s">
        <v>84</v>
      </c>
      <c r="BE5" s="109" t="s">
        <v>84</v>
      </c>
      <c r="BF5" s="17" t="s">
        <v>84</v>
      </c>
      <c r="BG5" s="109" t="s">
        <v>84</v>
      </c>
      <c r="BH5" s="17" t="s">
        <v>84</v>
      </c>
      <c r="BI5" s="109" t="s">
        <v>84</v>
      </c>
      <c r="BJ5" s="17" t="s">
        <v>84</v>
      </c>
      <c r="BK5" s="17" t="s">
        <v>84</v>
      </c>
      <c r="BL5" s="17"/>
      <c r="BM5" s="17"/>
      <c r="BN5" s="17"/>
      <c r="BO5" s="26"/>
      <c r="BP5" s="108"/>
      <c r="BQ5" s="23"/>
      <c r="BR5" s="17"/>
      <c r="BS5" s="17"/>
      <c r="BT5" s="17"/>
      <c r="BU5" s="17"/>
      <c r="BV5" s="17"/>
      <c r="BW5" s="17"/>
      <c r="BX5" s="17">
        <v>90</v>
      </c>
      <c r="BY5" s="17"/>
      <c r="BZ5" s="17">
        <v>90</v>
      </c>
      <c r="CA5" s="17">
        <v>90</v>
      </c>
      <c r="CB5" s="17">
        <v>90</v>
      </c>
      <c r="CC5" s="17">
        <v>90</v>
      </c>
      <c r="CD5" s="17">
        <v>90</v>
      </c>
      <c r="CE5" s="17">
        <v>90</v>
      </c>
      <c r="CF5" s="17">
        <v>90</v>
      </c>
      <c r="CG5" s="17">
        <v>90</v>
      </c>
      <c r="CH5" s="17">
        <v>90</v>
      </c>
      <c r="CI5" s="17">
        <v>90</v>
      </c>
      <c r="CJ5" s="17">
        <v>90</v>
      </c>
      <c r="CK5" s="17">
        <v>90</v>
      </c>
      <c r="CL5" s="17">
        <v>90</v>
      </c>
      <c r="CM5" s="17">
        <v>90</v>
      </c>
      <c r="CN5" s="17">
        <v>90</v>
      </c>
      <c r="CO5" s="17">
        <v>90</v>
      </c>
      <c r="CP5" s="17">
        <v>90</v>
      </c>
      <c r="CQ5" s="17">
        <v>90</v>
      </c>
      <c r="CR5" s="17">
        <v>90</v>
      </c>
      <c r="CS5" s="17"/>
      <c r="CT5" s="17"/>
      <c r="CU5" s="17"/>
      <c r="CV5" s="17">
        <v>90</v>
      </c>
      <c r="CW5" s="17">
        <v>90</v>
      </c>
      <c r="CX5" s="109">
        <v>90</v>
      </c>
      <c r="CY5" s="17">
        <v>90</v>
      </c>
      <c r="CZ5" s="109">
        <v>90</v>
      </c>
      <c r="DA5" s="17">
        <v>90</v>
      </c>
      <c r="DB5" s="109">
        <v>90</v>
      </c>
      <c r="DC5" s="17">
        <v>90</v>
      </c>
      <c r="DD5" s="17">
        <v>90</v>
      </c>
      <c r="DE5" s="17"/>
      <c r="DF5" s="17"/>
      <c r="DG5" s="17"/>
      <c r="DH5" s="26"/>
      <c r="DI5" s="108"/>
      <c r="DJ5" s="23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09"/>
      <c r="ER5" s="17"/>
      <c r="ES5" s="109"/>
      <c r="ET5" s="17"/>
      <c r="EU5" s="109"/>
      <c r="EV5" s="17"/>
      <c r="EW5" s="17"/>
      <c r="EX5" s="110">
        <f aca="true" t="shared" si="21" ref="EX5:EX36">SUM(EY5:GP5)</f>
        <v>2</v>
      </c>
      <c r="EY5" s="23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69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33">
        <v>1</v>
      </c>
      <c r="FY5" s="17"/>
      <c r="FZ5" s="17"/>
      <c r="GA5" s="133">
        <v>1</v>
      </c>
      <c r="GB5" s="17"/>
      <c r="GC5" s="17"/>
      <c r="GD5" s="17"/>
      <c r="GE5" s="17"/>
      <c r="GF5" s="109"/>
      <c r="GG5" s="17"/>
      <c r="GH5" s="109"/>
      <c r="GI5" s="17"/>
      <c r="GJ5" s="109"/>
      <c r="GK5" s="17"/>
      <c r="GL5" s="17"/>
      <c r="GM5" s="17"/>
      <c r="GN5" s="17"/>
      <c r="GO5" s="17"/>
      <c r="GP5" s="26"/>
      <c r="GQ5" s="110">
        <f aca="true" t="shared" si="22" ref="GQ5:GQ35">SUM(GR5:II5)</f>
        <v>-23</v>
      </c>
      <c r="GR5" s="23"/>
      <c r="GS5" s="17"/>
      <c r="GT5" s="17"/>
      <c r="GU5" s="17"/>
      <c r="GV5" s="17"/>
      <c r="GW5" s="17"/>
      <c r="GX5" s="17"/>
      <c r="GY5" s="17">
        <v>-1</v>
      </c>
      <c r="GZ5" s="17"/>
      <c r="HA5" s="17">
        <v>0</v>
      </c>
      <c r="HB5" s="17">
        <v>-2</v>
      </c>
      <c r="HC5" s="17">
        <v>0</v>
      </c>
      <c r="HD5" s="17">
        <v>0</v>
      </c>
      <c r="HE5" s="17">
        <v>-1</v>
      </c>
      <c r="HF5" s="17">
        <v>0</v>
      </c>
      <c r="HG5" s="17">
        <v>0</v>
      </c>
      <c r="HH5" s="17">
        <v>0</v>
      </c>
      <c r="HI5" s="17">
        <v>-1</v>
      </c>
      <c r="HJ5" s="17">
        <v>-1</v>
      </c>
      <c r="HK5" s="17">
        <v>0</v>
      </c>
      <c r="HL5" s="17">
        <v>-1</v>
      </c>
      <c r="HM5" s="17">
        <v>-3</v>
      </c>
      <c r="HN5" s="17">
        <v>0</v>
      </c>
      <c r="HO5" s="17">
        <v>0</v>
      </c>
      <c r="HP5" s="17">
        <v>0</v>
      </c>
      <c r="HQ5" s="17">
        <v>0</v>
      </c>
      <c r="HR5" s="17">
        <v>-1</v>
      </c>
      <c r="HS5" s="17">
        <v>-3</v>
      </c>
      <c r="HT5" s="17"/>
      <c r="HU5" s="17"/>
      <c r="HV5" s="17"/>
      <c r="HW5" s="17">
        <v>-2</v>
      </c>
      <c r="HX5" s="17">
        <v>0</v>
      </c>
      <c r="HY5" s="109">
        <v>0</v>
      </c>
      <c r="HZ5" s="17">
        <v>-1</v>
      </c>
      <c r="IA5" s="109">
        <v>-1</v>
      </c>
      <c r="IB5" s="17">
        <v>-2</v>
      </c>
      <c r="IC5" s="109">
        <v>-1</v>
      </c>
      <c r="ID5" s="17">
        <v>-1</v>
      </c>
      <c r="IE5" s="18">
        <v>-1</v>
      </c>
      <c r="IF5" s="23"/>
      <c r="IG5" s="17"/>
      <c r="IH5" s="17"/>
      <c r="II5" s="18"/>
      <c r="IJ5" s="3"/>
      <c r="IK5" s="3"/>
      <c r="IL5" s="3"/>
      <c r="IM5" s="3"/>
      <c r="IN5" s="3"/>
      <c r="IO5" s="3"/>
      <c r="IP5" s="3"/>
      <c r="IQ5" s="3"/>
      <c r="IR5" s="3"/>
    </row>
    <row r="6" spans="1:243" ht="12.75">
      <c r="A6" s="111" t="s">
        <v>47</v>
      </c>
      <c r="B6" s="77" t="s">
        <v>46</v>
      </c>
      <c r="C6" s="23">
        <f>COUNT(BQ6:DH6)</f>
        <v>11</v>
      </c>
      <c r="D6" s="17">
        <f t="shared" si="11"/>
        <v>11</v>
      </c>
      <c r="E6" s="69">
        <f t="shared" si="12"/>
        <v>11</v>
      </c>
      <c r="F6" s="17">
        <f t="shared" si="13"/>
        <v>0</v>
      </c>
      <c r="G6" s="17">
        <f t="shared" si="14"/>
        <v>0</v>
      </c>
      <c r="H6" s="69">
        <f t="shared" si="15"/>
        <v>0</v>
      </c>
      <c r="I6" s="167">
        <f t="shared" si="16"/>
        <v>990</v>
      </c>
      <c r="J6" s="71">
        <f>ABS(I6/C6)</f>
        <v>90</v>
      </c>
      <c r="K6" s="71">
        <f>ABS(I6*100/I1)</f>
        <v>27.5</v>
      </c>
      <c r="L6" s="70">
        <f>K1</f>
        <v>40</v>
      </c>
      <c r="M6" s="70">
        <f aca="true" t="shared" si="23" ref="M6:M34">COUNTIF(X6:BO6,"C")+COUNTIF(X6:BO6,"T")</f>
        <v>40</v>
      </c>
      <c r="N6" s="70">
        <f aca="true" t="shared" si="24" ref="N6:N34">SUM(O6:Q6)</f>
        <v>0</v>
      </c>
      <c r="O6" s="70">
        <f aca="true" t="shared" si="25" ref="O6:O34">COUNTIF(X6:BO6,"DT")</f>
        <v>0</v>
      </c>
      <c r="P6" s="70">
        <f aca="true" t="shared" si="26" ref="P6:P34">COUNTIF(X6:BO6,"L")</f>
        <v>0</v>
      </c>
      <c r="Q6" s="70">
        <f aca="true" t="shared" si="27" ref="Q6:Q34">COUNTIF(X6:BO6,"S")</f>
        <v>0</v>
      </c>
      <c r="R6" s="72">
        <f t="shared" si="17"/>
        <v>1</v>
      </c>
      <c r="S6" s="69">
        <f t="shared" si="18"/>
        <v>0</v>
      </c>
      <c r="T6" s="69">
        <f t="shared" si="19"/>
        <v>0</v>
      </c>
      <c r="U6" s="69">
        <f>SUM(S6:T6)</f>
        <v>0</v>
      </c>
      <c r="V6" s="73">
        <f t="shared" si="20"/>
        <v>-11</v>
      </c>
      <c r="W6" s="108"/>
      <c r="X6" s="112" t="s">
        <v>84</v>
      </c>
      <c r="Y6" s="69" t="s">
        <v>84</v>
      </c>
      <c r="Z6" s="69" t="s">
        <v>84</v>
      </c>
      <c r="AA6" s="69" t="s">
        <v>84</v>
      </c>
      <c r="AB6" s="69" t="s">
        <v>84</v>
      </c>
      <c r="AC6" s="69" t="s">
        <v>84</v>
      </c>
      <c r="AD6" s="69" t="s">
        <v>84</v>
      </c>
      <c r="AE6" s="69" t="s">
        <v>93</v>
      </c>
      <c r="AF6" s="69" t="s">
        <v>84</v>
      </c>
      <c r="AG6" s="69" t="s">
        <v>93</v>
      </c>
      <c r="AH6" s="69" t="s">
        <v>93</v>
      </c>
      <c r="AI6" s="69" t="s">
        <v>93</v>
      </c>
      <c r="AJ6" s="69" t="s">
        <v>93</v>
      </c>
      <c r="AK6" s="69" t="s">
        <v>93</v>
      </c>
      <c r="AL6" s="69" t="s">
        <v>93</v>
      </c>
      <c r="AM6" s="69" t="s">
        <v>93</v>
      </c>
      <c r="AN6" s="69" t="s">
        <v>93</v>
      </c>
      <c r="AO6" s="69" t="s">
        <v>93</v>
      </c>
      <c r="AP6" s="69" t="s">
        <v>93</v>
      </c>
      <c r="AQ6" s="69" t="s">
        <v>93</v>
      </c>
      <c r="AR6" s="69" t="s">
        <v>93</v>
      </c>
      <c r="AS6" s="69" t="s">
        <v>93</v>
      </c>
      <c r="AT6" s="69" t="s">
        <v>93</v>
      </c>
      <c r="AU6" s="69" t="s">
        <v>93</v>
      </c>
      <c r="AV6" s="69" t="s">
        <v>93</v>
      </c>
      <c r="AW6" s="69" t="s">
        <v>93</v>
      </c>
      <c r="AX6" s="69" t="s">
        <v>93</v>
      </c>
      <c r="AY6" s="69" t="s">
        <v>93</v>
      </c>
      <c r="AZ6" s="69" t="s">
        <v>84</v>
      </c>
      <c r="BA6" s="69" t="s">
        <v>84</v>
      </c>
      <c r="BB6" s="69" t="s">
        <v>84</v>
      </c>
      <c r="BC6" s="69" t="s">
        <v>93</v>
      </c>
      <c r="BD6" s="69" t="s">
        <v>93</v>
      </c>
      <c r="BE6" s="73" t="s">
        <v>93</v>
      </c>
      <c r="BF6" s="69" t="s">
        <v>93</v>
      </c>
      <c r="BG6" s="73" t="s">
        <v>93</v>
      </c>
      <c r="BH6" s="69" t="s">
        <v>93</v>
      </c>
      <c r="BI6" s="73" t="s">
        <v>93</v>
      </c>
      <c r="BJ6" s="69" t="s">
        <v>93</v>
      </c>
      <c r="BK6" s="69" t="s">
        <v>93</v>
      </c>
      <c r="BL6" s="69"/>
      <c r="BM6" s="69"/>
      <c r="BN6" s="69"/>
      <c r="BO6" s="113"/>
      <c r="BP6" s="108"/>
      <c r="BQ6" s="112">
        <v>90</v>
      </c>
      <c r="BR6" s="69">
        <v>90</v>
      </c>
      <c r="BS6" s="69">
        <v>90</v>
      </c>
      <c r="BT6" s="69">
        <v>90</v>
      </c>
      <c r="BU6" s="69">
        <v>90</v>
      </c>
      <c r="BV6" s="69">
        <v>90</v>
      </c>
      <c r="BW6" s="69">
        <v>90</v>
      </c>
      <c r="BX6" s="69"/>
      <c r="BY6" s="69">
        <v>90</v>
      </c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>
        <v>90</v>
      </c>
      <c r="CT6" s="69">
        <v>90</v>
      </c>
      <c r="CU6" s="69">
        <v>90</v>
      </c>
      <c r="CV6" s="69"/>
      <c r="CW6" s="69"/>
      <c r="CX6" s="73"/>
      <c r="CY6" s="69"/>
      <c r="CZ6" s="73"/>
      <c r="DA6" s="69"/>
      <c r="DB6" s="73"/>
      <c r="DC6" s="69"/>
      <c r="DD6" s="69"/>
      <c r="DE6" s="69"/>
      <c r="DF6" s="69"/>
      <c r="DG6" s="69"/>
      <c r="DH6" s="113"/>
      <c r="DI6" s="114"/>
      <c r="DJ6" s="112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73"/>
      <c r="ER6" s="69"/>
      <c r="ES6" s="73"/>
      <c r="ET6" s="69"/>
      <c r="EU6" s="73"/>
      <c r="EV6" s="69"/>
      <c r="EW6" s="69"/>
      <c r="EX6" s="110">
        <f t="shared" si="21"/>
        <v>1</v>
      </c>
      <c r="EY6" s="112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133">
        <v>1</v>
      </c>
      <c r="GB6" s="69"/>
      <c r="GC6" s="69"/>
      <c r="GD6" s="69"/>
      <c r="GE6" s="69"/>
      <c r="GF6" s="73"/>
      <c r="GG6" s="69"/>
      <c r="GH6" s="73"/>
      <c r="GI6" s="69"/>
      <c r="GJ6" s="73"/>
      <c r="GK6" s="69"/>
      <c r="GL6" s="69"/>
      <c r="GM6" s="69"/>
      <c r="GN6" s="69"/>
      <c r="GO6" s="69"/>
      <c r="GP6" s="113"/>
      <c r="GQ6" s="110">
        <f t="shared" si="22"/>
        <v>-11</v>
      </c>
      <c r="GR6" s="112">
        <v>-1</v>
      </c>
      <c r="GS6" s="69">
        <v>-2</v>
      </c>
      <c r="GT6" s="69">
        <v>0</v>
      </c>
      <c r="GU6" s="69">
        <v>-1</v>
      </c>
      <c r="GV6" s="69">
        <v>-1</v>
      </c>
      <c r="GW6" s="69">
        <v>0</v>
      </c>
      <c r="GX6" s="69">
        <v>-2</v>
      </c>
      <c r="GY6" s="69"/>
      <c r="GZ6" s="69">
        <v>-2</v>
      </c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>
        <v>-1</v>
      </c>
      <c r="HU6" s="69">
        <v>0</v>
      </c>
      <c r="HV6" s="69">
        <v>-1</v>
      </c>
      <c r="HW6" s="69"/>
      <c r="HX6" s="69"/>
      <c r="HY6" s="73"/>
      <c r="HZ6" s="69"/>
      <c r="IA6" s="73"/>
      <c r="IB6" s="69"/>
      <c r="IC6" s="73"/>
      <c r="ID6" s="69"/>
      <c r="IE6" s="115"/>
      <c r="IF6" s="112"/>
      <c r="IG6" s="69"/>
      <c r="IH6" s="69"/>
      <c r="II6" s="115"/>
    </row>
    <row r="7" spans="1:252" s="2" customFormat="1" ht="12.75" hidden="1">
      <c r="A7" s="78" t="s">
        <v>48</v>
      </c>
      <c r="B7" s="77" t="s">
        <v>46</v>
      </c>
      <c r="C7" s="23">
        <f t="shared" si="10"/>
        <v>0</v>
      </c>
      <c r="D7" s="17">
        <f t="shared" si="11"/>
        <v>0</v>
      </c>
      <c r="E7" s="69">
        <f t="shared" si="12"/>
        <v>0</v>
      </c>
      <c r="F7" s="17">
        <f t="shared" si="13"/>
        <v>0</v>
      </c>
      <c r="G7" s="17">
        <f t="shared" si="14"/>
        <v>0</v>
      </c>
      <c r="H7" s="69">
        <f t="shared" si="15"/>
        <v>0</v>
      </c>
      <c r="I7" s="167">
        <f t="shared" si="16"/>
        <v>0</v>
      </c>
      <c r="J7" s="71" t="e">
        <f>ABS(I7/C7)</f>
        <v>#DIV/0!</v>
      </c>
      <c r="K7" s="71">
        <f>ABS(I7*100/I1)</f>
        <v>0</v>
      </c>
      <c r="L7" s="70">
        <f>K1</f>
        <v>40</v>
      </c>
      <c r="M7" s="70">
        <f t="shared" si="23"/>
        <v>0</v>
      </c>
      <c r="N7" s="70">
        <f t="shared" si="24"/>
        <v>18</v>
      </c>
      <c r="O7" s="70">
        <f t="shared" si="25"/>
        <v>18</v>
      </c>
      <c r="P7" s="70">
        <f t="shared" si="26"/>
        <v>0</v>
      </c>
      <c r="Q7" s="70">
        <f t="shared" si="27"/>
        <v>0</v>
      </c>
      <c r="R7" s="72">
        <f t="shared" si="17"/>
        <v>0</v>
      </c>
      <c r="S7" s="69">
        <f t="shared" si="18"/>
        <v>0</v>
      </c>
      <c r="T7" s="69">
        <f t="shared" si="19"/>
        <v>0</v>
      </c>
      <c r="U7" s="69">
        <f>SUM(S7:T7)</f>
        <v>0</v>
      </c>
      <c r="V7" s="73">
        <f t="shared" si="20"/>
        <v>0</v>
      </c>
      <c r="W7" s="108"/>
      <c r="X7" s="112" t="s">
        <v>100</v>
      </c>
      <c r="Y7" s="69" t="s">
        <v>100</v>
      </c>
      <c r="Z7" s="69" t="s">
        <v>100</v>
      </c>
      <c r="AA7" s="69" t="s">
        <v>100</v>
      </c>
      <c r="AB7" s="69" t="s">
        <v>100</v>
      </c>
      <c r="AC7" s="69" t="s">
        <v>100</v>
      </c>
      <c r="AD7" s="69" t="s">
        <v>100</v>
      </c>
      <c r="AE7" s="69" t="s">
        <v>100</v>
      </c>
      <c r="AF7" s="69" t="s">
        <v>100</v>
      </c>
      <c r="AG7" s="69" t="s">
        <v>100</v>
      </c>
      <c r="AH7" s="69" t="s">
        <v>100</v>
      </c>
      <c r="AI7" s="69" t="s">
        <v>100</v>
      </c>
      <c r="AJ7" s="69" t="s">
        <v>100</v>
      </c>
      <c r="AK7" s="69" t="s">
        <v>100</v>
      </c>
      <c r="AL7" s="69" t="s">
        <v>100</v>
      </c>
      <c r="AM7" s="69" t="s">
        <v>100</v>
      </c>
      <c r="AN7" s="69" t="s">
        <v>100</v>
      </c>
      <c r="AO7" s="69" t="s">
        <v>100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3"/>
      <c r="BF7" s="69"/>
      <c r="BG7" s="73"/>
      <c r="BH7" s="69"/>
      <c r="BI7" s="73"/>
      <c r="BJ7" s="69"/>
      <c r="BK7" s="69"/>
      <c r="BL7" s="69"/>
      <c r="BM7" s="69"/>
      <c r="BN7" s="69"/>
      <c r="BO7" s="113"/>
      <c r="BP7" s="108"/>
      <c r="BQ7" s="112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73"/>
      <c r="CY7" s="69"/>
      <c r="CZ7" s="73"/>
      <c r="DA7" s="69"/>
      <c r="DB7" s="73"/>
      <c r="DC7" s="69"/>
      <c r="DD7" s="69"/>
      <c r="DE7" s="69"/>
      <c r="DF7" s="69"/>
      <c r="DG7" s="69"/>
      <c r="DH7" s="113"/>
      <c r="DI7" s="108"/>
      <c r="DJ7" s="112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73"/>
      <c r="ER7" s="69"/>
      <c r="ES7" s="73"/>
      <c r="ET7" s="69"/>
      <c r="EU7" s="73"/>
      <c r="EV7" s="69"/>
      <c r="EW7" s="69"/>
      <c r="EX7" s="110">
        <f t="shared" si="21"/>
        <v>0</v>
      </c>
      <c r="EY7" s="112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73"/>
      <c r="GG7" s="69"/>
      <c r="GH7" s="73"/>
      <c r="GI7" s="69"/>
      <c r="GJ7" s="73"/>
      <c r="GK7" s="69"/>
      <c r="GL7" s="69"/>
      <c r="GM7" s="69"/>
      <c r="GN7" s="69"/>
      <c r="GO7" s="69"/>
      <c r="GP7" s="113"/>
      <c r="GQ7" s="110">
        <f t="shared" si="22"/>
        <v>0</v>
      </c>
      <c r="GR7" s="112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73"/>
      <c r="HZ7" s="69"/>
      <c r="IA7" s="73"/>
      <c r="IB7" s="69"/>
      <c r="IC7" s="73"/>
      <c r="ID7" s="69"/>
      <c r="IE7" s="115"/>
      <c r="IF7" s="112"/>
      <c r="IG7" s="69"/>
      <c r="IH7" s="69"/>
      <c r="II7" s="115"/>
      <c r="IJ7" s="3"/>
      <c r="IK7" s="3"/>
      <c r="IL7" s="3"/>
      <c r="IM7" s="3"/>
      <c r="IN7" s="3"/>
      <c r="IO7" s="3"/>
      <c r="IP7" s="3"/>
      <c r="IQ7" s="3"/>
      <c r="IR7" s="3"/>
    </row>
    <row r="8" spans="1:243" ht="12.75" hidden="1">
      <c r="A8" s="134" t="s">
        <v>49</v>
      </c>
      <c r="B8" s="135" t="s">
        <v>73</v>
      </c>
      <c r="C8" s="23">
        <f t="shared" si="10"/>
        <v>1</v>
      </c>
      <c r="D8" s="17">
        <f t="shared" si="11"/>
        <v>1</v>
      </c>
      <c r="E8" s="69">
        <f t="shared" si="12"/>
        <v>0</v>
      </c>
      <c r="F8" s="17">
        <f t="shared" si="13"/>
        <v>1</v>
      </c>
      <c r="G8" s="17">
        <f t="shared" si="14"/>
        <v>0</v>
      </c>
      <c r="H8" s="69">
        <f t="shared" si="15"/>
        <v>0</v>
      </c>
      <c r="I8" s="167">
        <f t="shared" si="16"/>
        <v>45</v>
      </c>
      <c r="J8" s="71">
        <f>ABS(I8/C8)</f>
        <v>45</v>
      </c>
      <c r="K8" s="71">
        <f>ABS(I8*100/I1)</f>
        <v>1.25</v>
      </c>
      <c r="L8" s="70">
        <f>2</f>
        <v>2</v>
      </c>
      <c r="M8" s="70">
        <f t="shared" si="23"/>
        <v>1</v>
      </c>
      <c r="N8" s="70">
        <f t="shared" si="24"/>
        <v>1</v>
      </c>
      <c r="O8" s="70">
        <f t="shared" si="25"/>
        <v>1</v>
      </c>
      <c r="P8" s="70">
        <f t="shared" si="26"/>
        <v>0</v>
      </c>
      <c r="Q8" s="70">
        <f t="shared" si="27"/>
        <v>0</v>
      </c>
      <c r="R8" s="72">
        <f t="shared" si="17"/>
        <v>0</v>
      </c>
      <c r="S8" s="69">
        <f t="shared" si="18"/>
        <v>0</v>
      </c>
      <c r="T8" s="69">
        <f t="shared" si="19"/>
        <v>0</v>
      </c>
      <c r="U8" s="69">
        <f>SUM(S8:T8)</f>
        <v>0</v>
      </c>
      <c r="V8" s="73">
        <f t="shared" si="20"/>
        <v>0</v>
      </c>
      <c r="W8" s="108"/>
      <c r="X8" s="112" t="s">
        <v>84</v>
      </c>
      <c r="Y8" s="69" t="s">
        <v>100</v>
      </c>
      <c r="Z8" s="69" t="s">
        <v>116</v>
      </c>
      <c r="AA8" s="69" t="s">
        <v>116</v>
      </c>
      <c r="AB8" s="69" t="s">
        <v>116</v>
      </c>
      <c r="AC8" s="69" t="s">
        <v>116</v>
      </c>
      <c r="AD8" s="69" t="s">
        <v>116</v>
      </c>
      <c r="AE8" s="69" t="s">
        <v>116</v>
      </c>
      <c r="AF8" s="69" t="s">
        <v>116</v>
      </c>
      <c r="AG8" s="69" t="s">
        <v>116</v>
      </c>
      <c r="AH8" s="69" t="s">
        <v>116</v>
      </c>
      <c r="AI8" s="69" t="s">
        <v>116</v>
      </c>
      <c r="AJ8" s="69" t="s">
        <v>116</v>
      </c>
      <c r="AK8" s="69" t="s">
        <v>116</v>
      </c>
      <c r="AL8" s="69" t="s">
        <v>116</v>
      </c>
      <c r="AM8" s="69" t="s">
        <v>116</v>
      </c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3"/>
      <c r="BF8" s="69"/>
      <c r="BG8" s="73"/>
      <c r="BH8" s="69"/>
      <c r="BI8" s="73"/>
      <c r="BJ8" s="69"/>
      <c r="BK8" s="69"/>
      <c r="BL8" s="69"/>
      <c r="BM8" s="69"/>
      <c r="BN8" s="69"/>
      <c r="BO8" s="113"/>
      <c r="BP8" s="108"/>
      <c r="BQ8" s="112">
        <v>45</v>
      </c>
      <c r="BR8" s="69"/>
      <c r="BS8" s="69" t="s">
        <v>116</v>
      </c>
      <c r="BT8" s="69" t="s">
        <v>116</v>
      </c>
      <c r="BU8" s="69" t="s">
        <v>116</v>
      </c>
      <c r="BV8" s="69" t="s">
        <v>116</v>
      </c>
      <c r="BW8" s="69" t="s">
        <v>116</v>
      </c>
      <c r="BX8" s="69" t="s">
        <v>116</v>
      </c>
      <c r="BY8" s="69" t="s">
        <v>116</v>
      </c>
      <c r="BZ8" s="69" t="s">
        <v>116</v>
      </c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73"/>
      <c r="CY8" s="69"/>
      <c r="CZ8" s="73"/>
      <c r="DA8" s="69"/>
      <c r="DB8" s="73"/>
      <c r="DC8" s="69"/>
      <c r="DD8" s="69"/>
      <c r="DE8" s="69"/>
      <c r="DF8" s="69"/>
      <c r="DG8" s="69"/>
      <c r="DH8" s="113"/>
      <c r="DI8" s="114"/>
      <c r="DJ8" s="112" t="s">
        <v>90</v>
      </c>
      <c r="DK8" s="69"/>
      <c r="DL8" s="69" t="s">
        <v>116</v>
      </c>
      <c r="DM8" s="69" t="s">
        <v>116</v>
      </c>
      <c r="DN8" s="69" t="s">
        <v>116</v>
      </c>
      <c r="DO8" s="69" t="s">
        <v>116</v>
      </c>
      <c r="DP8" s="69" t="s">
        <v>116</v>
      </c>
      <c r="DQ8" s="69" t="s">
        <v>116</v>
      </c>
      <c r="DR8" s="69" t="s">
        <v>116</v>
      </c>
      <c r="DS8" s="69" t="s">
        <v>116</v>
      </c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73"/>
      <c r="ER8" s="69"/>
      <c r="ES8" s="73"/>
      <c r="ET8" s="69"/>
      <c r="EU8" s="73"/>
      <c r="EV8" s="69"/>
      <c r="EW8" s="69"/>
      <c r="EX8" s="110">
        <f t="shared" si="21"/>
        <v>0</v>
      </c>
      <c r="EY8" s="112"/>
      <c r="EZ8" s="69"/>
      <c r="FA8" s="69" t="s">
        <v>116</v>
      </c>
      <c r="FB8" s="69" t="s">
        <v>116</v>
      </c>
      <c r="FC8" s="69" t="s">
        <v>116</v>
      </c>
      <c r="FD8" s="69" t="s">
        <v>116</v>
      </c>
      <c r="FE8" s="69" t="s">
        <v>116</v>
      </c>
      <c r="FF8" s="69" t="s">
        <v>116</v>
      </c>
      <c r="FG8" s="69" t="s">
        <v>116</v>
      </c>
      <c r="FH8" s="69" t="s">
        <v>116</v>
      </c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73"/>
      <c r="GG8" s="69"/>
      <c r="GH8" s="73"/>
      <c r="GI8" s="69"/>
      <c r="GJ8" s="73"/>
      <c r="GK8" s="69"/>
      <c r="GL8" s="69"/>
      <c r="GM8" s="69"/>
      <c r="GN8" s="69"/>
      <c r="GO8" s="69"/>
      <c r="GP8" s="113"/>
      <c r="GQ8" s="110">
        <f t="shared" si="22"/>
        <v>0</v>
      </c>
      <c r="GR8" s="112"/>
      <c r="GS8" s="69"/>
      <c r="GT8" s="69" t="s">
        <v>116</v>
      </c>
      <c r="GU8" s="69" t="s">
        <v>116</v>
      </c>
      <c r="GV8" s="69" t="s">
        <v>116</v>
      </c>
      <c r="GW8" s="69" t="s">
        <v>116</v>
      </c>
      <c r="GX8" s="69" t="s">
        <v>116</v>
      </c>
      <c r="GY8" s="69" t="s">
        <v>116</v>
      </c>
      <c r="GZ8" s="69" t="s">
        <v>116</v>
      </c>
      <c r="HA8" s="69" t="s">
        <v>116</v>
      </c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73"/>
      <c r="HZ8" s="69"/>
      <c r="IA8" s="73"/>
      <c r="IB8" s="69"/>
      <c r="IC8" s="73"/>
      <c r="ID8" s="69"/>
      <c r="IE8" s="115"/>
      <c r="IF8" s="112"/>
      <c r="IG8" s="69"/>
      <c r="IH8" s="69"/>
      <c r="II8" s="115"/>
    </row>
    <row r="9" spans="1:252" s="2" customFormat="1" ht="12.75">
      <c r="A9" s="134" t="s">
        <v>152</v>
      </c>
      <c r="B9" s="135" t="s">
        <v>153</v>
      </c>
      <c r="C9" s="23">
        <f t="shared" si="10"/>
        <v>4</v>
      </c>
      <c r="D9" s="17">
        <f t="shared" si="11"/>
        <v>2</v>
      </c>
      <c r="E9" s="69">
        <f t="shared" si="12"/>
        <v>0</v>
      </c>
      <c r="F9" s="17">
        <f t="shared" si="13"/>
        <v>2</v>
      </c>
      <c r="G9" s="17">
        <f t="shared" si="14"/>
        <v>2</v>
      </c>
      <c r="H9" s="69">
        <f t="shared" si="15"/>
        <v>0</v>
      </c>
      <c r="I9" s="167">
        <f t="shared" si="16"/>
        <v>227</v>
      </c>
      <c r="J9" s="71">
        <f>ABS(I9/C9)</f>
        <v>56.75</v>
      </c>
      <c r="K9" s="71">
        <f>ABS(I9*100/I1)</f>
        <v>6.305555555555555</v>
      </c>
      <c r="L9" s="70">
        <f>K1-35</f>
        <v>5</v>
      </c>
      <c r="M9" s="70">
        <f t="shared" si="23"/>
        <v>5</v>
      </c>
      <c r="N9" s="70">
        <f t="shared" si="24"/>
        <v>0</v>
      </c>
      <c r="O9" s="70">
        <f t="shared" si="25"/>
        <v>0</v>
      </c>
      <c r="P9" s="70">
        <f t="shared" si="26"/>
        <v>0</v>
      </c>
      <c r="Q9" s="70">
        <f t="shared" si="27"/>
        <v>0</v>
      </c>
      <c r="R9" s="72">
        <f t="shared" si="17"/>
        <v>0</v>
      </c>
      <c r="S9" s="69">
        <f t="shared" si="18"/>
        <v>0</v>
      </c>
      <c r="T9" s="69">
        <f t="shared" si="19"/>
        <v>0</v>
      </c>
      <c r="U9" s="69">
        <f>SUM(S9:T9)</f>
        <v>0</v>
      </c>
      <c r="V9" s="73">
        <f t="shared" si="20"/>
        <v>0</v>
      </c>
      <c r="W9" s="108"/>
      <c r="X9" s="112" t="s">
        <v>139</v>
      </c>
      <c r="Y9" s="112" t="s">
        <v>139</v>
      </c>
      <c r="Z9" s="112" t="s">
        <v>139</v>
      </c>
      <c r="AA9" s="112" t="s">
        <v>139</v>
      </c>
      <c r="AB9" s="112" t="s">
        <v>139</v>
      </c>
      <c r="AC9" s="112" t="s">
        <v>139</v>
      </c>
      <c r="AD9" s="112" t="s">
        <v>139</v>
      </c>
      <c r="AE9" s="112" t="s">
        <v>139</v>
      </c>
      <c r="AF9" s="112" t="s">
        <v>139</v>
      </c>
      <c r="AG9" s="112" t="s">
        <v>139</v>
      </c>
      <c r="AH9" s="112" t="s">
        <v>139</v>
      </c>
      <c r="AI9" s="112" t="s">
        <v>139</v>
      </c>
      <c r="AJ9" s="112" t="s">
        <v>139</v>
      </c>
      <c r="AK9" s="112" t="s">
        <v>139</v>
      </c>
      <c r="AL9" s="112" t="s">
        <v>139</v>
      </c>
      <c r="AM9" s="112" t="s">
        <v>139</v>
      </c>
      <c r="AN9" s="112" t="s">
        <v>139</v>
      </c>
      <c r="AO9" s="112" t="s">
        <v>139</v>
      </c>
      <c r="AP9" s="112" t="s">
        <v>139</v>
      </c>
      <c r="AQ9" s="112" t="s">
        <v>139</v>
      </c>
      <c r="AR9" s="112" t="s">
        <v>139</v>
      </c>
      <c r="AS9" s="112" t="s">
        <v>139</v>
      </c>
      <c r="AT9" s="112" t="s">
        <v>139</v>
      </c>
      <c r="AU9" s="112" t="s">
        <v>139</v>
      </c>
      <c r="AV9" s="112" t="s">
        <v>139</v>
      </c>
      <c r="AW9" s="112" t="s">
        <v>139</v>
      </c>
      <c r="AX9" s="112" t="s">
        <v>139</v>
      </c>
      <c r="AY9" s="112" t="s">
        <v>139</v>
      </c>
      <c r="AZ9" s="112" t="s">
        <v>139</v>
      </c>
      <c r="BA9" s="112" t="s">
        <v>139</v>
      </c>
      <c r="BB9" s="112" t="s">
        <v>139</v>
      </c>
      <c r="BC9" s="112" t="s">
        <v>139</v>
      </c>
      <c r="BD9" s="112" t="s">
        <v>139</v>
      </c>
      <c r="BE9" s="112" t="s">
        <v>139</v>
      </c>
      <c r="BF9" s="112" t="s">
        <v>139</v>
      </c>
      <c r="BG9" s="73" t="s">
        <v>93</v>
      </c>
      <c r="BH9" s="69" t="s">
        <v>84</v>
      </c>
      <c r="BI9" s="73" t="s">
        <v>93</v>
      </c>
      <c r="BJ9" s="69" t="s">
        <v>93</v>
      </c>
      <c r="BK9" s="69" t="s">
        <v>84</v>
      </c>
      <c r="BL9" s="69"/>
      <c r="BM9" s="69"/>
      <c r="BN9" s="69"/>
      <c r="BO9" s="113"/>
      <c r="BP9" s="108"/>
      <c r="BQ9" s="112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112"/>
      <c r="CX9" s="112"/>
      <c r="CY9" s="69"/>
      <c r="CZ9" s="73">
        <v>45</v>
      </c>
      <c r="DA9" s="69">
        <v>81</v>
      </c>
      <c r="DB9" s="73"/>
      <c r="DC9" s="69">
        <v>45</v>
      </c>
      <c r="DD9" s="69">
        <v>56</v>
      </c>
      <c r="DE9" s="69"/>
      <c r="DF9" s="69"/>
      <c r="DG9" s="69"/>
      <c r="DH9" s="113"/>
      <c r="DI9" s="108"/>
      <c r="DJ9" s="112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73"/>
      <c r="ER9" s="69"/>
      <c r="ES9" s="73" t="s">
        <v>89</v>
      </c>
      <c r="ET9" s="69" t="s">
        <v>90</v>
      </c>
      <c r="EU9" s="73"/>
      <c r="EV9" s="69" t="s">
        <v>89</v>
      </c>
      <c r="EW9" s="69" t="s">
        <v>90</v>
      </c>
      <c r="EX9" s="110">
        <f t="shared" si="21"/>
        <v>0</v>
      </c>
      <c r="EY9" s="112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73"/>
      <c r="GG9" s="69"/>
      <c r="GH9" s="73"/>
      <c r="GI9" s="69"/>
      <c r="GJ9" s="73"/>
      <c r="GK9" s="69"/>
      <c r="GL9" s="69"/>
      <c r="GM9" s="69"/>
      <c r="GN9" s="69"/>
      <c r="GO9" s="69"/>
      <c r="GP9" s="113"/>
      <c r="GQ9" s="110">
        <f t="shared" si="22"/>
        <v>0</v>
      </c>
      <c r="GR9" s="112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73"/>
      <c r="HZ9" s="69"/>
      <c r="IA9" s="73"/>
      <c r="IB9" s="69"/>
      <c r="IC9" s="73"/>
      <c r="ID9" s="69"/>
      <c r="IE9" s="115"/>
      <c r="IF9" s="112"/>
      <c r="IG9" s="69"/>
      <c r="IH9" s="69"/>
      <c r="II9" s="115"/>
      <c r="IJ9" s="3"/>
      <c r="IK9" s="3"/>
      <c r="IL9" s="3"/>
      <c r="IM9" s="3"/>
      <c r="IN9" s="3"/>
      <c r="IO9" s="3"/>
      <c r="IP9" s="3"/>
      <c r="IQ9" s="3"/>
      <c r="IR9" s="3"/>
    </row>
    <row r="10" spans="1:243" ht="12.75">
      <c r="A10" s="134" t="s">
        <v>69</v>
      </c>
      <c r="B10" s="135" t="s">
        <v>74</v>
      </c>
      <c r="C10" s="23">
        <f t="shared" si="10"/>
        <v>2</v>
      </c>
      <c r="D10" s="17">
        <f t="shared" si="11"/>
        <v>0</v>
      </c>
      <c r="E10" s="69">
        <f t="shared" si="12"/>
        <v>0</v>
      </c>
      <c r="F10" s="17">
        <f t="shared" si="13"/>
        <v>0</v>
      </c>
      <c r="G10" s="17">
        <f t="shared" si="14"/>
        <v>2</v>
      </c>
      <c r="H10" s="69">
        <f t="shared" si="15"/>
        <v>0</v>
      </c>
      <c r="I10" s="167">
        <f t="shared" si="16"/>
        <v>61</v>
      </c>
      <c r="J10" s="71">
        <f aca="true" t="shared" si="28" ref="J10:J58">ABS(I10/C10)</f>
        <v>30.5</v>
      </c>
      <c r="K10" s="71">
        <f>ABS(I10*100/I1)</f>
        <v>1.6944444444444444</v>
      </c>
      <c r="L10" s="70">
        <f>2</f>
        <v>2</v>
      </c>
      <c r="M10" s="70">
        <f t="shared" si="23"/>
        <v>2</v>
      </c>
      <c r="N10" s="70">
        <f t="shared" si="24"/>
        <v>0</v>
      </c>
      <c r="O10" s="70">
        <f t="shared" si="25"/>
        <v>0</v>
      </c>
      <c r="P10" s="70">
        <f t="shared" si="26"/>
        <v>0</v>
      </c>
      <c r="Q10" s="70">
        <f t="shared" si="27"/>
        <v>0</v>
      </c>
      <c r="R10" s="72">
        <f t="shared" si="17"/>
        <v>0</v>
      </c>
      <c r="S10" s="69">
        <f t="shared" si="18"/>
        <v>0</v>
      </c>
      <c r="T10" s="69">
        <f t="shared" si="19"/>
        <v>0</v>
      </c>
      <c r="U10" s="69">
        <f aca="true" t="shared" si="29" ref="U10:U61">SUM(S10:T10)</f>
        <v>0</v>
      </c>
      <c r="V10" s="73">
        <f t="shared" si="20"/>
        <v>0</v>
      </c>
      <c r="W10" s="108"/>
      <c r="X10" s="112" t="s">
        <v>93</v>
      </c>
      <c r="Y10" s="69" t="s">
        <v>93</v>
      </c>
      <c r="Z10" s="69" t="s">
        <v>116</v>
      </c>
      <c r="AA10" s="69" t="s">
        <v>116</v>
      </c>
      <c r="AB10" s="69" t="s">
        <v>116</v>
      </c>
      <c r="AC10" s="69" t="s">
        <v>116</v>
      </c>
      <c r="AD10" s="69" t="s">
        <v>116</v>
      </c>
      <c r="AE10" s="69" t="s">
        <v>116</v>
      </c>
      <c r="AF10" s="69" t="s">
        <v>116</v>
      </c>
      <c r="AG10" s="69" t="s">
        <v>116</v>
      </c>
      <c r="AH10" s="69" t="s">
        <v>116</v>
      </c>
      <c r="AI10" s="69" t="s">
        <v>116</v>
      </c>
      <c r="AJ10" s="69" t="s">
        <v>116</v>
      </c>
      <c r="AK10" s="69" t="s">
        <v>116</v>
      </c>
      <c r="AL10" s="69" t="s">
        <v>116</v>
      </c>
      <c r="AM10" s="69" t="s">
        <v>116</v>
      </c>
      <c r="AN10" s="69" t="s">
        <v>116</v>
      </c>
      <c r="AO10" s="69" t="s">
        <v>116</v>
      </c>
      <c r="AP10" s="69" t="s">
        <v>116</v>
      </c>
      <c r="AQ10" s="69" t="s">
        <v>116</v>
      </c>
      <c r="AR10" s="69" t="s">
        <v>116</v>
      </c>
      <c r="AS10" s="69" t="s">
        <v>116</v>
      </c>
      <c r="AT10" s="69" t="s">
        <v>116</v>
      </c>
      <c r="AU10" s="69" t="s">
        <v>116</v>
      </c>
      <c r="AV10" s="69" t="s">
        <v>116</v>
      </c>
      <c r="AW10" s="69" t="s">
        <v>116</v>
      </c>
      <c r="AX10" s="69" t="s">
        <v>116</v>
      </c>
      <c r="AY10" s="69" t="s">
        <v>116</v>
      </c>
      <c r="AZ10" s="69" t="s">
        <v>116</v>
      </c>
      <c r="BA10" s="69" t="s">
        <v>116</v>
      </c>
      <c r="BB10" s="69" t="s">
        <v>116</v>
      </c>
      <c r="BC10" s="69" t="s">
        <v>116</v>
      </c>
      <c r="BD10" s="69" t="s">
        <v>116</v>
      </c>
      <c r="BE10" s="69" t="s">
        <v>116</v>
      </c>
      <c r="BF10" s="69" t="s">
        <v>116</v>
      </c>
      <c r="BG10" s="69" t="s">
        <v>116</v>
      </c>
      <c r="BH10" s="69" t="s">
        <v>116</v>
      </c>
      <c r="BI10" s="69" t="s">
        <v>116</v>
      </c>
      <c r="BJ10" s="69" t="s">
        <v>116</v>
      </c>
      <c r="BK10" s="69" t="s">
        <v>116</v>
      </c>
      <c r="BL10" s="69" t="s">
        <v>116</v>
      </c>
      <c r="BM10" s="69" t="s">
        <v>116</v>
      </c>
      <c r="BN10" s="69" t="s">
        <v>116</v>
      </c>
      <c r="BO10" s="69" t="s">
        <v>116</v>
      </c>
      <c r="BP10" s="108"/>
      <c r="BQ10" s="112">
        <v>45</v>
      </c>
      <c r="BR10" s="69">
        <v>16</v>
      </c>
      <c r="BS10" s="69" t="s">
        <v>116</v>
      </c>
      <c r="BT10" s="69" t="s">
        <v>116</v>
      </c>
      <c r="BU10" s="69" t="s">
        <v>116</v>
      </c>
      <c r="BV10" s="69" t="s">
        <v>116</v>
      </c>
      <c r="BW10" s="69" t="s">
        <v>116</v>
      </c>
      <c r="BX10" s="69" t="s">
        <v>116</v>
      </c>
      <c r="BY10" s="69" t="s">
        <v>116</v>
      </c>
      <c r="BZ10" s="69" t="s">
        <v>116</v>
      </c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73"/>
      <c r="CY10" s="69"/>
      <c r="CZ10" s="73"/>
      <c r="DA10" s="69"/>
      <c r="DB10" s="73"/>
      <c r="DC10" s="69"/>
      <c r="DD10" s="69"/>
      <c r="DE10" s="69"/>
      <c r="DF10" s="69"/>
      <c r="DG10" s="69"/>
      <c r="DH10" s="113"/>
      <c r="DI10" s="114"/>
      <c r="DJ10" s="112" t="s">
        <v>89</v>
      </c>
      <c r="DK10" s="69" t="s">
        <v>89</v>
      </c>
      <c r="DL10" s="69" t="s">
        <v>116</v>
      </c>
      <c r="DM10" s="69" t="s">
        <v>116</v>
      </c>
      <c r="DN10" s="69" t="s">
        <v>116</v>
      </c>
      <c r="DO10" s="69" t="s">
        <v>116</v>
      </c>
      <c r="DP10" s="69" t="s">
        <v>116</v>
      </c>
      <c r="DQ10" s="69" t="s">
        <v>116</v>
      </c>
      <c r="DR10" s="69" t="s">
        <v>116</v>
      </c>
      <c r="DS10" s="69" t="s">
        <v>116</v>
      </c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73"/>
      <c r="ER10" s="69"/>
      <c r="ES10" s="73"/>
      <c r="ET10" s="69"/>
      <c r="EU10" s="73"/>
      <c r="EV10" s="69"/>
      <c r="EW10" s="69"/>
      <c r="EX10" s="110">
        <f t="shared" si="21"/>
        <v>0</v>
      </c>
      <c r="EY10" s="112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73"/>
      <c r="GG10" s="69"/>
      <c r="GH10" s="73"/>
      <c r="GI10" s="69"/>
      <c r="GJ10" s="73"/>
      <c r="GK10" s="69"/>
      <c r="GL10" s="69"/>
      <c r="GM10" s="69"/>
      <c r="GN10" s="69"/>
      <c r="GO10" s="69"/>
      <c r="GP10" s="113"/>
      <c r="GQ10" s="110">
        <f t="shared" si="22"/>
        <v>0</v>
      </c>
      <c r="GR10" s="112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73"/>
      <c r="HZ10" s="69"/>
      <c r="IA10" s="73"/>
      <c r="IB10" s="69"/>
      <c r="IC10" s="73"/>
      <c r="ID10" s="69"/>
      <c r="IE10" s="115"/>
      <c r="IF10" s="112"/>
      <c r="IG10" s="69"/>
      <c r="IH10" s="69"/>
      <c r="II10" s="115"/>
    </row>
    <row r="11" spans="1:252" s="2" customFormat="1" ht="12.75">
      <c r="A11" s="134" t="s">
        <v>50</v>
      </c>
      <c r="B11" s="135" t="s">
        <v>72</v>
      </c>
      <c r="C11" s="23">
        <f t="shared" si="10"/>
        <v>23</v>
      </c>
      <c r="D11" s="17">
        <f t="shared" si="11"/>
        <v>22</v>
      </c>
      <c r="E11" s="69">
        <f t="shared" si="12"/>
        <v>16</v>
      </c>
      <c r="F11" s="17">
        <f t="shared" si="13"/>
        <v>5</v>
      </c>
      <c r="G11" s="17">
        <f t="shared" si="14"/>
        <v>1</v>
      </c>
      <c r="H11" s="69">
        <f t="shared" si="15"/>
        <v>1</v>
      </c>
      <c r="I11" s="167">
        <f t="shared" si="16"/>
        <v>1802</v>
      </c>
      <c r="J11" s="71">
        <f t="shared" si="28"/>
        <v>78.34782608695652</v>
      </c>
      <c r="K11" s="71">
        <f>ABS(I11*100/I1)</f>
        <v>50.05555555555556</v>
      </c>
      <c r="L11" s="70">
        <f>K1</f>
        <v>40</v>
      </c>
      <c r="M11" s="70">
        <f t="shared" si="23"/>
        <v>24</v>
      </c>
      <c r="N11" s="70">
        <f t="shared" si="24"/>
        <v>16</v>
      </c>
      <c r="O11" s="70">
        <f t="shared" si="25"/>
        <v>0</v>
      </c>
      <c r="P11" s="70">
        <f t="shared" si="26"/>
        <v>15</v>
      </c>
      <c r="Q11" s="70">
        <f t="shared" si="27"/>
        <v>1</v>
      </c>
      <c r="R11" s="72">
        <f t="shared" si="17"/>
        <v>10</v>
      </c>
      <c r="S11" s="69">
        <f t="shared" si="18"/>
        <v>1</v>
      </c>
      <c r="T11" s="69">
        <f t="shared" si="19"/>
        <v>0</v>
      </c>
      <c r="U11" s="69">
        <f t="shared" si="29"/>
        <v>1</v>
      </c>
      <c r="V11" s="73">
        <f t="shared" si="20"/>
        <v>2</v>
      </c>
      <c r="W11" s="108"/>
      <c r="X11" s="112" t="s">
        <v>84</v>
      </c>
      <c r="Y11" s="69" t="s">
        <v>84</v>
      </c>
      <c r="Z11" s="69" t="s">
        <v>84</v>
      </c>
      <c r="AA11" s="69" t="s">
        <v>84</v>
      </c>
      <c r="AB11" s="69" t="s">
        <v>84</v>
      </c>
      <c r="AC11" s="69" t="s">
        <v>84</v>
      </c>
      <c r="AD11" s="69" t="s">
        <v>84</v>
      </c>
      <c r="AE11" s="69" t="s">
        <v>84</v>
      </c>
      <c r="AF11" s="69" t="s">
        <v>84</v>
      </c>
      <c r="AG11" s="69" t="s">
        <v>93</v>
      </c>
      <c r="AH11" s="69" t="s">
        <v>84</v>
      </c>
      <c r="AI11" s="69" t="s">
        <v>94</v>
      </c>
      <c r="AJ11" s="69" t="s">
        <v>94</v>
      </c>
      <c r="AK11" s="69" t="s">
        <v>94</v>
      </c>
      <c r="AL11" s="69" t="s">
        <v>94</v>
      </c>
      <c r="AM11" s="69" t="s">
        <v>84</v>
      </c>
      <c r="AN11" s="69" t="s">
        <v>84</v>
      </c>
      <c r="AO11" s="69" t="s">
        <v>84</v>
      </c>
      <c r="AP11" s="69" t="s">
        <v>84</v>
      </c>
      <c r="AQ11" s="69" t="s">
        <v>93</v>
      </c>
      <c r="AR11" s="69" t="s">
        <v>84</v>
      </c>
      <c r="AS11" s="69" t="s">
        <v>84</v>
      </c>
      <c r="AT11" s="69" t="s">
        <v>84</v>
      </c>
      <c r="AU11" s="140" t="s">
        <v>91</v>
      </c>
      <c r="AV11" s="69" t="s">
        <v>84</v>
      </c>
      <c r="AW11" s="69" t="s">
        <v>84</v>
      </c>
      <c r="AX11" s="69" t="s">
        <v>84</v>
      </c>
      <c r="AY11" s="69" t="s">
        <v>94</v>
      </c>
      <c r="AZ11" s="69" t="s">
        <v>94</v>
      </c>
      <c r="BA11" s="69" t="s">
        <v>94</v>
      </c>
      <c r="BB11" s="69" t="s">
        <v>94</v>
      </c>
      <c r="BC11" s="69" t="s">
        <v>84</v>
      </c>
      <c r="BD11" s="69" t="s">
        <v>94</v>
      </c>
      <c r="BE11" s="73" t="s">
        <v>94</v>
      </c>
      <c r="BF11" s="69" t="s">
        <v>94</v>
      </c>
      <c r="BG11" s="73" t="s">
        <v>94</v>
      </c>
      <c r="BH11" s="69" t="s">
        <v>84</v>
      </c>
      <c r="BI11" s="73" t="s">
        <v>94</v>
      </c>
      <c r="BJ11" s="69" t="s">
        <v>94</v>
      </c>
      <c r="BK11" s="69" t="s">
        <v>94</v>
      </c>
      <c r="BL11" s="69"/>
      <c r="BM11" s="69"/>
      <c r="BN11" s="69"/>
      <c r="BO11" s="113"/>
      <c r="BP11" s="108"/>
      <c r="BQ11" s="112">
        <v>90</v>
      </c>
      <c r="BR11" s="69">
        <v>90</v>
      </c>
      <c r="BS11" s="69">
        <v>90</v>
      </c>
      <c r="BT11" s="69">
        <v>90</v>
      </c>
      <c r="BU11" s="69">
        <v>90</v>
      </c>
      <c r="BV11" s="69">
        <v>90</v>
      </c>
      <c r="BW11" s="69">
        <v>90</v>
      </c>
      <c r="BX11" s="69">
        <v>90</v>
      </c>
      <c r="BY11" s="69">
        <v>90</v>
      </c>
      <c r="BZ11" s="69"/>
      <c r="CA11" s="69">
        <v>52</v>
      </c>
      <c r="CB11" s="69"/>
      <c r="CC11" s="69"/>
      <c r="CD11" s="69"/>
      <c r="CE11" s="69"/>
      <c r="CF11" s="69">
        <v>90</v>
      </c>
      <c r="CG11" s="69">
        <v>90</v>
      </c>
      <c r="CH11" s="69">
        <v>90</v>
      </c>
      <c r="CI11" s="69">
        <v>61</v>
      </c>
      <c r="CJ11" s="69">
        <v>20</v>
      </c>
      <c r="CK11" s="69">
        <v>90</v>
      </c>
      <c r="CL11" s="69">
        <v>90</v>
      </c>
      <c r="CM11" s="171">
        <v>59</v>
      </c>
      <c r="CN11" s="140" t="s">
        <v>91</v>
      </c>
      <c r="CO11" s="69">
        <v>90</v>
      </c>
      <c r="CP11" s="69">
        <v>90</v>
      </c>
      <c r="CQ11" s="69">
        <v>48</v>
      </c>
      <c r="CR11" s="69"/>
      <c r="CS11" s="69"/>
      <c r="CT11" s="69"/>
      <c r="CU11" s="69"/>
      <c r="CV11" s="69">
        <v>77</v>
      </c>
      <c r="CW11" s="69"/>
      <c r="CX11" s="73"/>
      <c r="CY11" s="69"/>
      <c r="CZ11" s="73"/>
      <c r="DA11" s="69">
        <v>45</v>
      </c>
      <c r="DB11" s="73"/>
      <c r="DC11" s="69"/>
      <c r="DD11" s="69"/>
      <c r="DE11" s="69"/>
      <c r="DF11" s="69"/>
      <c r="DG11" s="69"/>
      <c r="DH11" s="113"/>
      <c r="DI11" s="108"/>
      <c r="DJ11" s="112"/>
      <c r="DK11" s="69"/>
      <c r="DL11" s="69"/>
      <c r="DM11" s="69"/>
      <c r="DN11" s="69"/>
      <c r="DO11" s="69"/>
      <c r="DP11" s="69"/>
      <c r="DQ11" s="69"/>
      <c r="DR11" s="69"/>
      <c r="DS11" s="69"/>
      <c r="DT11" s="69" t="s">
        <v>90</v>
      </c>
      <c r="DU11" s="69"/>
      <c r="DV11" s="69"/>
      <c r="DW11" s="69"/>
      <c r="DX11" s="69"/>
      <c r="DY11" s="69"/>
      <c r="DZ11" s="69"/>
      <c r="EA11" s="69"/>
      <c r="EB11" s="69" t="s">
        <v>90</v>
      </c>
      <c r="EC11" s="69" t="s">
        <v>89</v>
      </c>
      <c r="ED11" s="69"/>
      <c r="EE11" s="69"/>
      <c r="EF11" s="69"/>
      <c r="EG11" s="69"/>
      <c r="EH11" s="69"/>
      <c r="EI11" s="69"/>
      <c r="EJ11" s="69" t="s">
        <v>90</v>
      </c>
      <c r="EK11" s="69"/>
      <c r="EL11" s="69"/>
      <c r="EM11" s="69"/>
      <c r="EN11" s="69"/>
      <c r="EO11" s="69" t="s">
        <v>90</v>
      </c>
      <c r="EP11" s="69"/>
      <c r="EQ11" s="73"/>
      <c r="ER11" s="69"/>
      <c r="ES11" s="73"/>
      <c r="ET11" s="69" t="s">
        <v>90</v>
      </c>
      <c r="EU11" s="73"/>
      <c r="EV11" s="69"/>
      <c r="EW11" s="69"/>
      <c r="EX11" s="110">
        <f t="shared" si="21"/>
        <v>12</v>
      </c>
      <c r="EY11" s="131">
        <v>1</v>
      </c>
      <c r="EZ11" s="69"/>
      <c r="FA11" s="131">
        <v>1</v>
      </c>
      <c r="FB11" s="69"/>
      <c r="FC11" s="69"/>
      <c r="FD11" s="131">
        <v>1</v>
      </c>
      <c r="FE11" s="69"/>
      <c r="FF11" s="69"/>
      <c r="FG11" s="131">
        <v>1</v>
      </c>
      <c r="FH11" s="69"/>
      <c r="FI11" s="131">
        <v>1</v>
      </c>
      <c r="FJ11" s="140" t="s">
        <v>91</v>
      </c>
      <c r="FK11" s="69"/>
      <c r="FL11" s="69"/>
      <c r="FM11" s="69"/>
      <c r="FN11" s="69"/>
      <c r="FO11" s="133">
        <v>1</v>
      </c>
      <c r="FP11" s="69"/>
      <c r="FQ11" s="69"/>
      <c r="FR11" s="69"/>
      <c r="FS11" s="133">
        <v>1</v>
      </c>
      <c r="FT11" s="69"/>
      <c r="FU11" s="131">
        <v>2</v>
      </c>
      <c r="FV11" s="140" t="s">
        <v>91</v>
      </c>
      <c r="FW11" s="133">
        <v>1</v>
      </c>
      <c r="FX11" s="69"/>
      <c r="FY11" s="69"/>
      <c r="FZ11" s="69"/>
      <c r="GA11" s="69"/>
      <c r="GB11" s="69"/>
      <c r="GC11" s="133">
        <v>1</v>
      </c>
      <c r="GD11" s="133">
        <v>1</v>
      </c>
      <c r="GE11" s="69"/>
      <c r="GF11" s="73"/>
      <c r="GG11" s="69"/>
      <c r="GH11" s="73"/>
      <c r="GI11" s="69"/>
      <c r="GJ11" s="73"/>
      <c r="GK11" s="69"/>
      <c r="GL11" s="69"/>
      <c r="GM11" s="69"/>
      <c r="GN11" s="69"/>
      <c r="GO11" s="69"/>
      <c r="GP11" s="113"/>
      <c r="GQ11" s="110">
        <f t="shared" si="22"/>
        <v>2</v>
      </c>
      <c r="GR11" s="112"/>
      <c r="GS11" s="69"/>
      <c r="GT11" s="69"/>
      <c r="GU11" s="69"/>
      <c r="GV11" s="69">
        <v>1</v>
      </c>
      <c r="GW11" s="69"/>
      <c r="GX11" s="69"/>
      <c r="GY11" s="69"/>
      <c r="GZ11" s="69">
        <v>1</v>
      </c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73"/>
      <c r="HZ11" s="69"/>
      <c r="IA11" s="73"/>
      <c r="IB11" s="69"/>
      <c r="IC11" s="73"/>
      <c r="ID11" s="69"/>
      <c r="IE11" s="115"/>
      <c r="IF11" s="112"/>
      <c r="IG11" s="69"/>
      <c r="IH11" s="69"/>
      <c r="II11" s="115"/>
      <c r="IJ11" s="3"/>
      <c r="IK11" s="3"/>
      <c r="IL11" s="3"/>
      <c r="IM11" s="3"/>
      <c r="IN11" s="3"/>
      <c r="IO11" s="3"/>
      <c r="IP11" s="3"/>
      <c r="IQ11" s="3"/>
      <c r="IR11" s="3"/>
    </row>
    <row r="12" spans="1:243" ht="12.75">
      <c r="A12" s="134" t="s">
        <v>51</v>
      </c>
      <c r="B12" s="135" t="s">
        <v>72</v>
      </c>
      <c r="C12" s="23">
        <f t="shared" si="10"/>
        <v>27</v>
      </c>
      <c r="D12" s="17">
        <f t="shared" si="11"/>
        <v>21</v>
      </c>
      <c r="E12" s="69">
        <f t="shared" si="12"/>
        <v>16</v>
      </c>
      <c r="F12" s="17">
        <f t="shared" si="13"/>
        <v>5</v>
      </c>
      <c r="G12" s="17">
        <f t="shared" si="14"/>
        <v>6</v>
      </c>
      <c r="H12" s="69">
        <f t="shared" si="15"/>
        <v>1</v>
      </c>
      <c r="I12" s="167">
        <f t="shared" si="16"/>
        <v>1937</v>
      </c>
      <c r="J12" s="71">
        <f t="shared" si="28"/>
        <v>71.74074074074075</v>
      </c>
      <c r="K12" s="71">
        <f>ABS(I12*100/I1)</f>
        <v>53.80555555555556</v>
      </c>
      <c r="L12" s="70">
        <f>K1</f>
        <v>40</v>
      </c>
      <c r="M12" s="70">
        <f t="shared" si="23"/>
        <v>35</v>
      </c>
      <c r="N12" s="70">
        <f t="shared" si="24"/>
        <v>5</v>
      </c>
      <c r="O12" s="70">
        <f t="shared" si="25"/>
        <v>4</v>
      </c>
      <c r="P12" s="70">
        <f t="shared" si="26"/>
        <v>0</v>
      </c>
      <c r="Q12" s="70">
        <f t="shared" si="27"/>
        <v>1</v>
      </c>
      <c r="R12" s="72">
        <f t="shared" si="17"/>
        <v>8</v>
      </c>
      <c r="S12" s="69">
        <f t="shared" si="18"/>
        <v>0</v>
      </c>
      <c r="T12" s="69">
        <f t="shared" si="19"/>
        <v>0</v>
      </c>
      <c r="U12" s="69">
        <f t="shared" si="29"/>
        <v>0</v>
      </c>
      <c r="V12" s="73">
        <f t="shared" si="20"/>
        <v>2</v>
      </c>
      <c r="W12" s="108"/>
      <c r="X12" s="112" t="s">
        <v>84</v>
      </c>
      <c r="Y12" s="69" t="s">
        <v>84</v>
      </c>
      <c r="Z12" s="69" t="s">
        <v>93</v>
      </c>
      <c r="AA12" s="69" t="s">
        <v>93</v>
      </c>
      <c r="AB12" s="69" t="s">
        <v>93</v>
      </c>
      <c r="AC12" s="69" t="s">
        <v>93</v>
      </c>
      <c r="AD12" s="69" t="s">
        <v>93</v>
      </c>
      <c r="AE12" s="69" t="s">
        <v>84</v>
      </c>
      <c r="AF12" s="69" t="s">
        <v>84</v>
      </c>
      <c r="AG12" s="69" t="s">
        <v>84</v>
      </c>
      <c r="AH12" s="69" t="s">
        <v>84</v>
      </c>
      <c r="AI12" s="69" t="s">
        <v>84</v>
      </c>
      <c r="AJ12" s="69" t="s">
        <v>84</v>
      </c>
      <c r="AK12" s="140" t="s">
        <v>91</v>
      </c>
      <c r="AL12" s="69" t="s">
        <v>93</v>
      </c>
      <c r="AM12" s="69" t="s">
        <v>84</v>
      </c>
      <c r="AN12" s="69" t="s">
        <v>100</v>
      </c>
      <c r="AO12" s="69" t="s">
        <v>100</v>
      </c>
      <c r="AP12" s="69" t="s">
        <v>93</v>
      </c>
      <c r="AQ12" s="69" t="s">
        <v>100</v>
      </c>
      <c r="AR12" s="69" t="s">
        <v>100</v>
      </c>
      <c r="AS12" s="69" t="s">
        <v>93</v>
      </c>
      <c r="AT12" s="69" t="s">
        <v>93</v>
      </c>
      <c r="AU12" s="69" t="s">
        <v>84</v>
      </c>
      <c r="AV12" s="69" t="s">
        <v>84</v>
      </c>
      <c r="AW12" s="69" t="s">
        <v>93</v>
      </c>
      <c r="AX12" s="69" t="s">
        <v>84</v>
      </c>
      <c r="AY12" s="69" t="s">
        <v>93</v>
      </c>
      <c r="AZ12" s="69" t="s">
        <v>84</v>
      </c>
      <c r="BA12" s="69" t="s">
        <v>84</v>
      </c>
      <c r="BB12" s="69" t="s">
        <v>84</v>
      </c>
      <c r="BC12" s="69" t="s">
        <v>84</v>
      </c>
      <c r="BD12" s="69" t="s">
        <v>93</v>
      </c>
      <c r="BE12" s="73" t="s">
        <v>84</v>
      </c>
      <c r="BF12" s="69" t="s">
        <v>84</v>
      </c>
      <c r="BG12" s="73" t="s">
        <v>84</v>
      </c>
      <c r="BH12" s="69" t="s">
        <v>84</v>
      </c>
      <c r="BI12" s="73" t="s">
        <v>93</v>
      </c>
      <c r="BJ12" s="69" t="s">
        <v>93</v>
      </c>
      <c r="BK12" s="69" t="s">
        <v>84</v>
      </c>
      <c r="BL12" s="69"/>
      <c r="BM12" s="69"/>
      <c r="BN12" s="69"/>
      <c r="BO12" s="113"/>
      <c r="BP12" s="108"/>
      <c r="BQ12" s="112">
        <v>90</v>
      </c>
      <c r="BR12" s="69">
        <v>90</v>
      </c>
      <c r="BS12" s="69"/>
      <c r="BT12" s="69">
        <v>32</v>
      </c>
      <c r="BU12" s="69"/>
      <c r="BV12" s="69"/>
      <c r="BW12" s="69"/>
      <c r="BX12" s="69">
        <v>85</v>
      </c>
      <c r="BY12" s="69">
        <v>90</v>
      </c>
      <c r="BZ12" s="69">
        <v>77</v>
      </c>
      <c r="CA12" s="69">
        <v>90</v>
      </c>
      <c r="CB12" s="69">
        <v>90</v>
      </c>
      <c r="CC12" s="69">
        <v>90</v>
      </c>
      <c r="CD12" s="140" t="s">
        <v>91</v>
      </c>
      <c r="CE12" s="69" t="s">
        <v>93</v>
      </c>
      <c r="CF12" s="69">
        <v>90</v>
      </c>
      <c r="CG12" s="69"/>
      <c r="CH12" s="69"/>
      <c r="CI12" s="69">
        <v>1</v>
      </c>
      <c r="CJ12" s="69"/>
      <c r="CK12" s="69"/>
      <c r="CL12" s="69"/>
      <c r="CM12" s="69">
        <v>26</v>
      </c>
      <c r="CN12" s="69">
        <v>45</v>
      </c>
      <c r="CO12" s="69">
        <v>90</v>
      </c>
      <c r="CP12" s="69"/>
      <c r="CQ12" s="69">
        <v>90</v>
      </c>
      <c r="CR12" s="69"/>
      <c r="CS12" s="69">
        <v>90</v>
      </c>
      <c r="CT12" s="69">
        <v>90</v>
      </c>
      <c r="CU12" s="69">
        <v>90</v>
      </c>
      <c r="CV12" s="69">
        <v>90</v>
      </c>
      <c r="CW12" s="69">
        <v>13</v>
      </c>
      <c r="CX12" s="73">
        <v>90</v>
      </c>
      <c r="CY12" s="69">
        <v>90</v>
      </c>
      <c r="CZ12" s="73">
        <v>56</v>
      </c>
      <c r="DA12" s="69">
        <v>81</v>
      </c>
      <c r="DB12" s="73">
        <v>36</v>
      </c>
      <c r="DC12" s="69">
        <v>45</v>
      </c>
      <c r="DD12" s="69">
        <v>90</v>
      </c>
      <c r="DE12" s="69"/>
      <c r="DF12" s="69"/>
      <c r="DG12" s="69"/>
      <c r="DH12" s="113"/>
      <c r="DI12" s="114"/>
      <c r="DJ12" s="112"/>
      <c r="DK12" s="69"/>
      <c r="DL12" s="69"/>
      <c r="DM12" s="69" t="s">
        <v>89</v>
      </c>
      <c r="DN12" s="69"/>
      <c r="DO12" s="69"/>
      <c r="DP12" s="69"/>
      <c r="DQ12" s="69" t="s">
        <v>90</v>
      </c>
      <c r="DR12" s="69"/>
      <c r="DS12" s="69" t="s">
        <v>90</v>
      </c>
      <c r="DT12" s="69"/>
      <c r="DU12" s="69"/>
      <c r="DV12" s="69"/>
      <c r="DW12" s="69"/>
      <c r="DX12" s="69"/>
      <c r="DY12" s="69"/>
      <c r="DZ12" s="69"/>
      <c r="EA12" s="69"/>
      <c r="EB12" s="69" t="s">
        <v>89</v>
      </c>
      <c r="EC12" s="69"/>
      <c r="ED12" s="69"/>
      <c r="EE12" s="69"/>
      <c r="EF12" s="69" t="s">
        <v>89</v>
      </c>
      <c r="EG12" s="69" t="s">
        <v>90</v>
      </c>
      <c r="EH12" s="69"/>
      <c r="EI12" s="69"/>
      <c r="EJ12" s="69"/>
      <c r="EK12" s="69"/>
      <c r="EL12" s="69"/>
      <c r="EM12" s="69"/>
      <c r="EN12" s="69"/>
      <c r="EO12" s="69"/>
      <c r="EP12" s="69" t="s">
        <v>89</v>
      </c>
      <c r="EQ12" s="73"/>
      <c r="ER12" s="69"/>
      <c r="ES12" s="73" t="s">
        <v>90</v>
      </c>
      <c r="ET12" s="69" t="s">
        <v>90</v>
      </c>
      <c r="EU12" s="73" t="s">
        <v>89</v>
      </c>
      <c r="EV12" s="69" t="s">
        <v>89</v>
      </c>
      <c r="EW12" s="69"/>
      <c r="EX12" s="110">
        <f t="shared" si="21"/>
        <v>8</v>
      </c>
      <c r="EY12" s="112"/>
      <c r="EZ12" s="131">
        <v>1</v>
      </c>
      <c r="FA12" s="69"/>
      <c r="FB12" s="131">
        <v>1</v>
      </c>
      <c r="FC12" s="69"/>
      <c r="FD12" s="69"/>
      <c r="FE12" s="69"/>
      <c r="FF12" s="131">
        <v>1</v>
      </c>
      <c r="FG12" s="131">
        <v>1</v>
      </c>
      <c r="FH12" s="69"/>
      <c r="FI12" s="69"/>
      <c r="FJ12" s="69"/>
      <c r="FK12" s="131">
        <v>1</v>
      </c>
      <c r="FL12" s="140" t="s">
        <v>91</v>
      </c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133">
        <v>1</v>
      </c>
      <c r="FZ12" s="69"/>
      <c r="GA12" s="69"/>
      <c r="GB12" s="69"/>
      <c r="GC12" s="69"/>
      <c r="GD12" s="69"/>
      <c r="GE12" s="69"/>
      <c r="GF12" s="73"/>
      <c r="GG12" s="69"/>
      <c r="GH12" s="133">
        <v>1</v>
      </c>
      <c r="GI12" s="69"/>
      <c r="GJ12" s="133">
        <v>1</v>
      </c>
      <c r="GK12" s="69"/>
      <c r="GL12" s="69"/>
      <c r="GM12" s="69"/>
      <c r="GN12" s="69"/>
      <c r="GO12" s="69"/>
      <c r="GP12" s="113"/>
      <c r="GQ12" s="110">
        <f t="shared" si="22"/>
        <v>2</v>
      </c>
      <c r="GR12" s="112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>
        <v>1</v>
      </c>
      <c r="HQ12" s="69"/>
      <c r="HR12" s="69"/>
      <c r="HS12" s="69"/>
      <c r="HT12" s="69"/>
      <c r="HU12" s="69"/>
      <c r="HV12" s="69"/>
      <c r="HW12" s="69"/>
      <c r="HX12" s="69"/>
      <c r="HY12" s="73"/>
      <c r="HZ12" s="69"/>
      <c r="IA12" s="73"/>
      <c r="IB12" s="69"/>
      <c r="IC12" s="73"/>
      <c r="ID12" s="69"/>
      <c r="IE12" s="115">
        <v>1</v>
      </c>
      <c r="IF12" s="112"/>
      <c r="IG12" s="69"/>
      <c r="IH12" s="69"/>
      <c r="II12" s="115"/>
    </row>
    <row r="13" spans="1:252" s="2" customFormat="1" ht="12.75">
      <c r="A13" s="134" t="s">
        <v>52</v>
      </c>
      <c r="B13" s="135" t="s">
        <v>72</v>
      </c>
      <c r="C13" s="23">
        <f t="shared" si="10"/>
        <v>0</v>
      </c>
      <c r="D13" s="17">
        <f t="shared" si="11"/>
        <v>0</v>
      </c>
      <c r="E13" s="69">
        <f t="shared" si="12"/>
        <v>0</v>
      </c>
      <c r="F13" s="17">
        <f t="shared" si="13"/>
        <v>0</v>
      </c>
      <c r="G13" s="17">
        <f t="shared" si="14"/>
        <v>0</v>
      </c>
      <c r="H13" s="69">
        <f t="shared" si="15"/>
        <v>0</v>
      </c>
      <c r="I13" s="167">
        <f t="shared" si="16"/>
        <v>0</v>
      </c>
      <c r="J13" s="71" t="e">
        <f t="shared" si="28"/>
        <v>#DIV/0!</v>
      </c>
      <c r="K13" s="71">
        <f>ABS(I13*100/I1)</f>
        <v>0</v>
      </c>
      <c r="L13" s="70">
        <f>2</f>
        <v>2</v>
      </c>
      <c r="M13" s="70">
        <f t="shared" si="23"/>
        <v>1</v>
      </c>
      <c r="N13" s="70">
        <f t="shared" si="24"/>
        <v>1</v>
      </c>
      <c r="O13" s="70">
        <f t="shared" si="25"/>
        <v>1</v>
      </c>
      <c r="P13" s="70">
        <f t="shared" si="26"/>
        <v>0</v>
      </c>
      <c r="Q13" s="70">
        <f t="shared" si="27"/>
        <v>0</v>
      </c>
      <c r="R13" s="72">
        <f t="shared" si="17"/>
        <v>0</v>
      </c>
      <c r="S13" s="69">
        <f t="shared" si="18"/>
        <v>0</v>
      </c>
      <c r="T13" s="69">
        <f t="shared" si="19"/>
        <v>0</v>
      </c>
      <c r="U13" s="69">
        <f t="shared" si="29"/>
        <v>0</v>
      </c>
      <c r="V13" s="73">
        <f t="shared" si="20"/>
        <v>0</v>
      </c>
      <c r="W13" s="108"/>
      <c r="X13" s="112" t="s">
        <v>100</v>
      </c>
      <c r="Y13" s="69" t="s">
        <v>93</v>
      </c>
      <c r="Z13" s="69" t="s">
        <v>116</v>
      </c>
      <c r="AA13" s="69" t="s">
        <v>116</v>
      </c>
      <c r="AB13" s="69" t="s">
        <v>116</v>
      </c>
      <c r="AC13" s="69" t="s">
        <v>116</v>
      </c>
      <c r="AD13" s="69" t="s">
        <v>116</v>
      </c>
      <c r="AE13" s="69" t="s">
        <v>116</v>
      </c>
      <c r="AF13" s="69" t="s">
        <v>116</v>
      </c>
      <c r="AG13" s="69" t="s">
        <v>116</v>
      </c>
      <c r="AH13" s="69" t="s">
        <v>116</v>
      </c>
      <c r="AI13" s="69" t="s">
        <v>116</v>
      </c>
      <c r="AJ13" s="69" t="s">
        <v>116</v>
      </c>
      <c r="AK13" s="69" t="s">
        <v>116</v>
      </c>
      <c r="AL13" s="69" t="s">
        <v>116</v>
      </c>
      <c r="AM13" s="69" t="s">
        <v>116</v>
      </c>
      <c r="AN13" s="69" t="s">
        <v>116</v>
      </c>
      <c r="AO13" s="69" t="s">
        <v>116</v>
      </c>
      <c r="AP13" s="69" t="s">
        <v>116</v>
      </c>
      <c r="AQ13" s="69" t="s">
        <v>116</v>
      </c>
      <c r="AR13" s="69" t="s">
        <v>116</v>
      </c>
      <c r="AS13" s="69" t="s">
        <v>116</v>
      </c>
      <c r="AT13" s="69" t="s">
        <v>116</v>
      </c>
      <c r="AU13" s="69" t="s">
        <v>116</v>
      </c>
      <c r="AV13" s="69" t="s">
        <v>116</v>
      </c>
      <c r="AW13" s="69" t="s">
        <v>116</v>
      </c>
      <c r="AX13" s="69" t="s">
        <v>116</v>
      </c>
      <c r="AY13" s="69" t="s">
        <v>116</v>
      </c>
      <c r="AZ13" s="69" t="s">
        <v>116</v>
      </c>
      <c r="BA13" s="69" t="s">
        <v>116</v>
      </c>
      <c r="BB13" s="69" t="s">
        <v>116</v>
      </c>
      <c r="BC13" s="69" t="s">
        <v>116</v>
      </c>
      <c r="BD13" s="69" t="s">
        <v>116</v>
      </c>
      <c r="BE13" s="69" t="s">
        <v>116</v>
      </c>
      <c r="BF13" s="69" t="s">
        <v>116</v>
      </c>
      <c r="BG13" s="69" t="s">
        <v>116</v>
      </c>
      <c r="BH13" s="69" t="s">
        <v>116</v>
      </c>
      <c r="BI13" s="69" t="s">
        <v>116</v>
      </c>
      <c r="BJ13" s="69" t="s">
        <v>116</v>
      </c>
      <c r="BK13" s="69" t="s">
        <v>116</v>
      </c>
      <c r="BL13" s="69"/>
      <c r="BM13" s="69"/>
      <c r="BN13" s="69"/>
      <c r="BO13" s="113"/>
      <c r="BP13" s="108"/>
      <c r="BQ13" s="112"/>
      <c r="BR13" s="69"/>
      <c r="BS13" s="69"/>
      <c r="BT13" s="69"/>
      <c r="BU13" s="69"/>
      <c r="BV13" s="69"/>
      <c r="BW13" s="69"/>
      <c r="BX13" s="69" t="s">
        <v>116</v>
      </c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3"/>
      <c r="CY13" s="69"/>
      <c r="CZ13" s="73"/>
      <c r="DA13" s="69"/>
      <c r="DB13" s="73"/>
      <c r="DC13" s="69"/>
      <c r="DD13" s="69"/>
      <c r="DE13" s="69"/>
      <c r="DF13" s="69"/>
      <c r="DG13" s="69"/>
      <c r="DH13" s="113"/>
      <c r="DI13" s="108"/>
      <c r="DJ13" s="112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73"/>
      <c r="ER13" s="69"/>
      <c r="ES13" s="73"/>
      <c r="ET13" s="69"/>
      <c r="EU13" s="73"/>
      <c r="EV13" s="69"/>
      <c r="EW13" s="69"/>
      <c r="EX13" s="110">
        <f t="shared" si="21"/>
        <v>0</v>
      </c>
      <c r="EY13" s="112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73"/>
      <c r="GG13" s="69"/>
      <c r="GH13" s="73"/>
      <c r="GI13" s="69"/>
      <c r="GJ13" s="73"/>
      <c r="GK13" s="69"/>
      <c r="GL13" s="69"/>
      <c r="GM13" s="69"/>
      <c r="GN13" s="69"/>
      <c r="GO13" s="69"/>
      <c r="GP13" s="113"/>
      <c r="GQ13" s="110">
        <f t="shared" si="22"/>
        <v>0</v>
      </c>
      <c r="GR13" s="112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73"/>
      <c r="HZ13" s="69"/>
      <c r="IA13" s="73"/>
      <c r="IB13" s="69"/>
      <c r="IC13" s="73"/>
      <c r="ID13" s="69"/>
      <c r="IE13" s="115"/>
      <c r="IF13" s="112"/>
      <c r="IG13" s="69"/>
      <c r="IH13" s="69"/>
      <c r="II13" s="115"/>
      <c r="IJ13" s="3"/>
      <c r="IK13" s="3"/>
      <c r="IL13" s="3"/>
      <c r="IM13" s="3"/>
      <c r="IN13" s="3"/>
      <c r="IO13" s="3"/>
      <c r="IP13" s="3"/>
      <c r="IQ13" s="3"/>
      <c r="IR13" s="3"/>
    </row>
    <row r="14" spans="1:243" ht="12.75" hidden="1">
      <c r="A14" s="134"/>
      <c r="B14" s="135"/>
      <c r="C14" s="23"/>
      <c r="D14" s="17"/>
      <c r="E14" s="69"/>
      <c r="F14" s="17"/>
      <c r="G14" s="17"/>
      <c r="H14" s="69"/>
      <c r="I14" s="167"/>
      <c r="J14" s="71"/>
      <c r="K14" s="71"/>
      <c r="L14" s="70"/>
      <c r="M14" s="70"/>
      <c r="N14" s="70"/>
      <c r="O14" s="70"/>
      <c r="P14" s="70"/>
      <c r="Q14" s="70"/>
      <c r="R14" s="72"/>
      <c r="S14" s="69"/>
      <c r="T14" s="69"/>
      <c r="U14" s="69"/>
      <c r="V14" s="73"/>
      <c r="W14" s="108"/>
      <c r="X14" s="112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3"/>
      <c r="BF14" s="69"/>
      <c r="BG14" s="73"/>
      <c r="BH14" s="69"/>
      <c r="BI14" s="73"/>
      <c r="BJ14" s="69"/>
      <c r="BK14" s="69"/>
      <c r="BL14" s="69"/>
      <c r="BM14" s="69"/>
      <c r="BN14" s="69"/>
      <c r="BO14" s="113"/>
      <c r="BP14" s="108"/>
      <c r="BQ14" s="112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3"/>
      <c r="CY14" s="69"/>
      <c r="CZ14" s="73"/>
      <c r="DA14" s="69"/>
      <c r="DB14" s="73"/>
      <c r="DC14" s="69"/>
      <c r="DD14" s="69"/>
      <c r="DE14" s="69"/>
      <c r="DF14" s="69"/>
      <c r="DG14" s="69"/>
      <c r="DH14" s="113"/>
      <c r="DI14" s="114"/>
      <c r="DJ14" s="112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73"/>
      <c r="ER14" s="69"/>
      <c r="ES14" s="73"/>
      <c r="ET14" s="69"/>
      <c r="EU14" s="73"/>
      <c r="EV14" s="69"/>
      <c r="EW14" s="69"/>
      <c r="EX14" s="110"/>
      <c r="EY14" s="112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73"/>
      <c r="GG14" s="69"/>
      <c r="GH14" s="73"/>
      <c r="GI14" s="69"/>
      <c r="GJ14" s="73"/>
      <c r="GK14" s="69"/>
      <c r="GL14" s="69"/>
      <c r="GM14" s="69"/>
      <c r="GN14" s="69"/>
      <c r="GO14" s="69"/>
      <c r="GP14" s="113"/>
      <c r="GQ14" s="110"/>
      <c r="GR14" s="112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73"/>
      <c r="HZ14" s="69"/>
      <c r="IA14" s="73"/>
      <c r="IB14" s="69"/>
      <c r="IC14" s="73"/>
      <c r="ID14" s="69"/>
      <c r="IE14" s="115"/>
      <c r="IF14" s="112"/>
      <c r="IG14" s="69"/>
      <c r="IH14" s="69"/>
      <c r="II14" s="115"/>
    </row>
    <row r="15" spans="1:252" s="2" customFormat="1" ht="12.75">
      <c r="A15" s="134" t="s">
        <v>70</v>
      </c>
      <c r="B15" s="135" t="s">
        <v>74</v>
      </c>
      <c r="C15" s="23">
        <f t="shared" si="10"/>
        <v>34</v>
      </c>
      <c r="D15" s="17">
        <f t="shared" si="11"/>
        <v>34</v>
      </c>
      <c r="E15" s="69">
        <f t="shared" si="12"/>
        <v>31</v>
      </c>
      <c r="F15" s="17">
        <f t="shared" si="13"/>
        <v>4</v>
      </c>
      <c r="G15" s="17">
        <f t="shared" si="14"/>
        <v>0</v>
      </c>
      <c r="H15" s="69">
        <f t="shared" si="15"/>
        <v>0</v>
      </c>
      <c r="I15" s="167">
        <f t="shared" si="16"/>
        <v>2978</v>
      </c>
      <c r="J15" s="71">
        <f t="shared" si="28"/>
        <v>87.58823529411765</v>
      </c>
      <c r="K15" s="71">
        <f>ABS(I15*100/I1)</f>
        <v>82.72222222222223</v>
      </c>
      <c r="L15" s="70">
        <f>K1-2</f>
        <v>38</v>
      </c>
      <c r="M15" s="70">
        <f t="shared" si="23"/>
        <v>34</v>
      </c>
      <c r="N15" s="70">
        <f t="shared" si="24"/>
        <v>4</v>
      </c>
      <c r="O15" s="70">
        <f t="shared" si="25"/>
        <v>1</v>
      </c>
      <c r="P15" s="70">
        <f t="shared" si="26"/>
        <v>2</v>
      </c>
      <c r="Q15" s="70">
        <f t="shared" si="27"/>
        <v>1</v>
      </c>
      <c r="R15" s="72">
        <f t="shared" si="17"/>
        <v>5</v>
      </c>
      <c r="S15" s="69">
        <f t="shared" si="18"/>
        <v>0</v>
      </c>
      <c r="T15" s="69">
        <f t="shared" si="19"/>
        <v>0</v>
      </c>
      <c r="U15" s="69">
        <f t="shared" si="29"/>
        <v>0</v>
      </c>
      <c r="V15" s="73">
        <f t="shared" si="20"/>
        <v>1</v>
      </c>
      <c r="W15" s="108"/>
      <c r="X15" s="112" t="s">
        <v>139</v>
      </c>
      <c r="Y15" s="112" t="s">
        <v>139</v>
      </c>
      <c r="Z15" s="69" t="s">
        <v>84</v>
      </c>
      <c r="AA15" s="69" t="s">
        <v>84</v>
      </c>
      <c r="AB15" s="69" t="s">
        <v>84</v>
      </c>
      <c r="AC15" s="69" t="s">
        <v>84</v>
      </c>
      <c r="AD15" s="69" t="s">
        <v>84</v>
      </c>
      <c r="AE15" s="69" t="s">
        <v>84</v>
      </c>
      <c r="AF15" s="69" t="s">
        <v>94</v>
      </c>
      <c r="AG15" s="69" t="s">
        <v>84</v>
      </c>
      <c r="AH15" s="69" t="s">
        <v>84</v>
      </c>
      <c r="AI15" s="69" t="s">
        <v>84</v>
      </c>
      <c r="AJ15" s="69" t="s">
        <v>84</v>
      </c>
      <c r="AK15" s="69" t="s">
        <v>84</v>
      </c>
      <c r="AL15" s="69" t="s">
        <v>94</v>
      </c>
      <c r="AM15" s="69" t="s">
        <v>84</v>
      </c>
      <c r="AN15" s="69" t="s">
        <v>84</v>
      </c>
      <c r="AO15" s="69" t="s">
        <v>84</v>
      </c>
      <c r="AP15" s="69" t="s">
        <v>84</v>
      </c>
      <c r="AQ15" s="69" t="s">
        <v>84</v>
      </c>
      <c r="AR15" s="69" t="s">
        <v>84</v>
      </c>
      <c r="AS15" s="69" t="s">
        <v>100</v>
      </c>
      <c r="AT15" s="69" t="s">
        <v>84</v>
      </c>
      <c r="AU15" s="69" t="s">
        <v>84</v>
      </c>
      <c r="AV15" s="69" t="s">
        <v>84</v>
      </c>
      <c r="AW15" s="69" t="s">
        <v>84</v>
      </c>
      <c r="AX15" s="69" t="s">
        <v>84</v>
      </c>
      <c r="AY15" s="69" t="s">
        <v>84</v>
      </c>
      <c r="AZ15" s="69" t="s">
        <v>84</v>
      </c>
      <c r="BA15" s="140" t="s">
        <v>91</v>
      </c>
      <c r="BB15" s="69" t="s">
        <v>84</v>
      </c>
      <c r="BC15" s="69" t="s">
        <v>84</v>
      </c>
      <c r="BD15" s="69" t="s">
        <v>84</v>
      </c>
      <c r="BE15" s="73" t="s">
        <v>84</v>
      </c>
      <c r="BF15" s="69" t="s">
        <v>84</v>
      </c>
      <c r="BG15" s="73" t="s">
        <v>84</v>
      </c>
      <c r="BH15" s="69" t="s">
        <v>84</v>
      </c>
      <c r="BI15" s="73" t="s">
        <v>84</v>
      </c>
      <c r="BJ15" s="69" t="s">
        <v>84</v>
      </c>
      <c r="BK15" s="69" t="s">
        <v>84</v>
      </c>
      <c r="BL15" s="69"/>
      <c r="BM15" s="69"/>
      <c r="BN15" s="69"/>
      <c r="BO15" s="113"/>
      <c r="BP15" s="108"/>
      <c r="BQ15" s="112"/>
      <c r="BR15" s="69"/>
      <c r="BS15" s="69">
        <v>90</v>
      </c>
      <c r="BT15" s="69">
        <v>90</v>
      </c>
      <c r="BU15" s="69">
        <v>90</v>
      </c>
      <c r="BV15" s="69">
        <v>90</v>
      </c>
      <c r="BW15" s="69">
        <v>52</v>
      </c>
      <c r="BX15" s="69">
        <v>90</v>
      </c>
      <c r="BY15" s="69"/>
      <c r="BZ15" s="69">
        <v>90</v>
      </c>
      <c r="CA15" s="69">
        <v>90</v>
      </c>
      <c r="CB15" s="69">
        <v>90</v>
      </c>
      <c r="CC15" s="69">
        <v>90</v>
      </c>
      <c r="CD15" s="69">
        <v>74</v>
      </c>
      <c r="CE15" s="69"/>
      <c r="CF15" s="69">
        <v>90</v>
      </c>
      <c r="CG15" s="69">
        <v>90</v>
      </c>
      <c r="CH15" s="69">
        <v>90</v>
      </c>
      <c r="CI15" s="69">
        <v>90</v>
      </c>
      <c r="CJ15" s="69">
        <v>90</v>
      </c>
      <c r="CK15" s="69">
        <v>90</v>
      </c>
      <c r="CL15" s="69"/>
      <c r="CM15" s="69">
        <v>90</v>
      </c>
      <c r="CN15" s="69">
        <v>62</v>
      </c>
      <c r="CO15" s="69">
        <v>90</v>
      </c>
      <c r="CP15" s="69">
        <v>90</v>
      </c>
      <c r="CQ15" s="69">
        <v>90</v>
      </c>
      <c r="CR15" s="69">
        <v>90</v>
      </c>
      <c r="CS15" s="69">
        <v>90</v>
      </c>
      <c r="CT15" s="69"/>
      <c r="CU15" s="69">
        <v>90</v>
      </c>
      <c r="CV15" s="69">
        <v>90</v>
      </c>
      <c r="CW15" s="69">
        <v>90</v>
      </c>
      <c r="CX15" s="73">
        <v>90</v>
      </c>
      <c r="CY15" s="69">
        <v>90</v>
      </c>
      <c r="CZ15" s="73">
        <v>90</v>
      </c>
      <c r="DA15" s="69">
        <v>90</v>
      </c>
      <c r="DB15" s="73">
        <v>90</v>
      </c>
      <c r="DC15" s="69">
        <v>90</v>
      </c>
      <c r="DD15" s="69">
        <v>90</v>
      </c>
      <c r="DE15" s="69"/>
      <c r="DF15" s="69"/>
      <c r="DG15" s="69"/>
      <c r="DH15" s="113"/>
      <c r="DI15" s="114"/>
      <c r="DJ15" s="112"/>
      <c r="DK15" s="69"/>
      <c r="DL15" s="69"/>
      <c r="DM15" s="69"/>
      <c r="DN15" s="69"/>
      <c r="DO15" s="69"/>
      <c r="DP15" s="69" t="s">
        <v>90</v>
      </c>
      <c r="DQ15" s="69"/>
      <c r="DR15" s="69"/>
      <c r="DS15" s="69"/>
      <c r="DT15" s="69"/>
      <c r="DU15" s="69"/>
      <c r="DV15" s="69"/>
      <c r="DW15" s="69" t="s">
        <v>90</v>
      </c>
      <c r="DX15" s="69" t="s">
        <v>90</v>
      </c>
      <c r="DY15" s="69"/>
      <c r="DZ15" s="69"/>
      <c r="EA15" s="69"/>
      <c r="EB15" s="69"/>
      <c r="EC15" s="69"/>
      <c r="ED15" s="69"/>
      <c r="EE15" s="69"/>
      <c r="EF15" s="69"/>
      <c r="EG15" s="69" t="s">
        <v>90</v>
      </c>
      <c r="EH15" s="69"/>
      <c r="EI15" s="69"/>
      <c r="EJ15" s="69"/>
      <c r="EK15" s="69"/>
      <c r="EL15" s="69"/>
      <c r="EM15" s="69"/>
      <c r="EN15" s="69"/>
      <c r="EO15" s="69"/>
      <c r="EP15" s="69"/>
      <c r="EQ15" s="73"/>
      <c r="ER15" s="69"/>
      <c r="ES15" s="73"/>
      <c r="ET15" s="69"/>
      <c r="EU15" s="73"/>
      <c r="EV15" s="69"/>
      <c r="EW15" s="69"/>
      <c r="EX15" s="110">
        <f t="shared" si="21"/>
        <v>5</v>
      </c>
      <c r="EY15" s="112"/>
      <c r="EZ15" s="69"/>
      <c r="FA15" s="69"/>
      <c r="FB15" s="69"/>
      <c r="FC15" s="69"/>
      <c r="FD15" s="69"/>
      <c r="FE15" s="69"/>
      <c r="FF15" s="69"/>
      <c r="FG15" s="69"/>
      <c r="FH15" s="69"/>
      <c r="FI15" s="133">
        <v>1</v>
      </c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133">
        <v>1</v>
      </c>
      <c r="FX15" s="133">
        <v>1</v>
      </c>
      <c r="FY15" s="69"/>
      <c r="FZ15" s="133">
        <v>1</v>
      </c>
      <c r="GA15" s="69"/>
      <c r="GB15" s="69"/>
      <c r="GC15" s="69"/>
      <c r="GD15" s="69"/>
      <c r="GE15" s="69"/>
      <c r="GF15" s="133">
        <v>1</v>
      </c>
      <c r="GG15" s="69"/>
      <c r="GH15" s="73"/>
      <c r="GI15" s="69"/>
      <c r="GJ15" s="73"/>
      <c r="GK15" s="69"/>
      <c r="GL15" s="69"/>
      <c r="GM15" s="69"/>
      <c r="GN15" s="69"/>
      <c r="GO15" s="69"/>
      <c r="GP15" s="113"/>
      <c r="GQ15" s="110">
        <f t="shared" si="22"/>
        <v>1</v>
      </c>
      <c r="GR15" s="112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>
        <v>1</v>
      </c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73"/>
      <c r="HZ15" s="69"/>
      <c r="IA15" s="73"/>
      <c r="IB15" s="69"/>
      <c r="IC15" s="73"/>
      <c r="ID15" s="69"/>
      <c r="IE15" s="115"/>
      <c r="IF15" s="112"/>
      <c r="IG15" s="69"/>
      <c r="IH15" s="69"/>
      <c r="II15" s="115"/>
      <c r="IJ15" s="3"/>
      <c r="IK15" s="3"/>
      <c r="IL15" s="3"/>
      <c r="IM15" s="3"/>
      <c r="IN15" s="3"/>
      <c r="IO15" s="3"/>
      <c r="IP15" s="3"/>
      <c r="IQ15" s="3"/>
      <c r="IR15" s="3"/>
    </row>
    <row r="16" spans="1:243" ht="12.75">
      <c r="A16" s="134" t="s">
        <v>67</v>
      </c>
      <c r="B16" s="135" t="s">
        <v>73</v>
      </c>
      <c r="C16" s="23">
        <f t="shared" si="10"/>
        <v>1</v>
      </c>
      <c r="D16" s="17">
        <f t="shared" si="11"/>
        <v>1</v>
      </c>
      <c r="E16" s="69">
        <f t="shared" si="12"/>
        <v>0</v>
      </c>
      <c r="F16" s="17">
        <f t="shared" si="13"/>
        <v>1</v>
      </c>
      <c r="G16" s="17">
        <f t="shared" si="14"/>
        <v>0</v>
      </c>
      <c r="H16" s="69">
        <f t="shared" si="15"/>
        <v>0</v>
      </c>
      <c r="I16" s="167">
        <f t="shared" si="16"/>
        <v>25</v>
      </c>
      <c r="J16" s="71">
        <f t="shared" si="28"/>
        <v>25</v>
      </c>
      <c r="K16" s="71">
        <f>ABS(I16*100/I1)</f>
        <v>0.6944444444444444</v>
      </c>
      <c r="L16" s="70">
        <f>K1</f>
        <v>40</v>
      </c>
      <c r="M16" s="70">
        <f t="shared" si="23"/>
        <v>1</v>
      </c>
      <c r="N16" s="70">
        <f t="shared" si="24"/>
        <v>35</v>
      </c>
      <c r="O16" s="70">
        <f t="shared" si="25"/>
        <v>3</v>
      </c>
      <c r="P16" s="70">
        <f t="shared" si="26"/>
        <v>32</v>
      </c>
      <c r="Q16" s="70">
        <f t="shared" si="27"/>
        <v>0</v>
      </c>
      <c r="R16" s="72">
        <f t="shared" si="17"/>
        <v>0</v>
      </c>
      <c r="S16" s="69">
        <f t="shared" si="18"/>
        <v>0</v>
      </c>
      <c r="T16" s="69">
        <f t="shared" si="19"/>
        <v>0</v>
      </c>
      <c r="U16" s="69">
        <f t="shared" si="29"/>
        <v>0</v>
      </c>
      <c r="V16" s="73">
        <f t="shared" si="20"/>
        <v>0</v>
      </c>
      <c r="W16" s="108"/>
      <c r="X16" s="112" t="s">
        <v>100</v>
      </c>
      <c r="Y16" s="69" t="s">
        <v>84</v>
      </c>
      <c r="Z16" s="69" t="s">
        <v>100</v>
      </c>
      <c r="AA16" s="69" t="s">
        <v>100</v>
      </c>
      <c r="AB16" s="69" t="s">
        <v>94</v>
      </c>
      <c r="AC16" s="69" t="s">
        <v>94</v>
      </c>
      <c r="AD16" s="69" t="s">
        <v>94</v>
      </c>
      <c r="AE16" s="69" t="s">
        <v>94</v>
      </c>
      <c r="AF16" s="69" t="s">
        <v>94</v>
      </c>
      <c r="AG16" s="69" t="s">
        <v>94</v>
      </c>
      <c r="AH16" s="69" t="s">
        <v>94</v>
      </c>
      <c r="AI16" s="69" t="s">
        <v>94</v>
      </c>
      <c r="AJ16" s="69" t="s">
        <v>94</v>
      </c>
      <c r="AK16" s="69" t="s">
        <v>94</v>
      </c>
      <c r="AL16" s="69" t="s">
        <v>94</v>
      </c>
      <c r="AM16" s="69" t="s">
        <v>94</v>
      </c>
      <c r="AN16" s="69" t="s">
        <v>94</v>
      </c>
      <c r="AO16" s="69" t="s">
        <v>94</v>
      </c>
      <c r="AP16" s="69" t="s">
        <v>94</v>
      </c>
      <c r="AQ16" s="69" t="s">
        <v>94</v>
      </c>
      <c r="AR16" s="69" t="s">
        <v>94</v>
      </c>
      <c r="AS16" s="69" t="s">
        <v>94</v>
      </c>
      <c r="AT16" s="69" t="s">
        <v>94</v>
      </c>
      <c r="AU16" s="69" t="s">
        <v>94</v>
      </c>
      <c r="AV16" s="69" t="s">
        <v>94</v>
      </c>
      <c r="AW16" s="69" t="s">
        <v>94</v>
      </c>
      <c r="AX16" s="69" t="s">
        <v>94</v>
      </c>
      <c r="AY16" s="69" t="s">
        <v>94</v>
      </c>
      <c r="AZ16" s="69" t="s">
        <v>94</v>
      </c>
      <c r="BA16" s="69" t="s">
        <v>94</v>
      </c>
      <c r="BB16" s="69" t="s">
        <v>94</v>
      </c>
      <c r="BC16" s="69" t="s">
        <v>94</v>
      </c>
      <c r="BD16" s="69" t="s">
        <v>94</v>
      </c>
      <c r="BE16" s="73" t="s">
        <v>94</v>
      </c>
      <c r="BF16" s="69" t="s">
        <v>94</v>
      </c>
      <c r="BG16" s="73" t="s">
        <v>94</v>
      </c>
      <c r="BH16" s="69"/>
      <c r="BI16" s="73"/>
      <c r="BJ16" s="69"/>
      <c r="BK16" s="69"/>
      <c r="BL16" s="69"/>
      <c r="BM16" s="69"/>
      <c r="BN16" s="69"/>
      <c r="BO16" s="113"/>
      <c r="BP16" s="108"/>
      <c r="BQ16" s="112"/>
      <c r="BR16" s="69">
        <v>25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 t="s">
        <v>94</v>
      </c>
      <c r="CX16" s="73" t="s">
        <v>94</v>
      </c>
      <c r="CY16" s="69"/>
      <c r="CZ16" s="73" t="s">
        <v>94</v>
      </c>
      <c r="DA16" s="69"/>
      <c r="DB16" s="73"/>
      <c r="DC16" s="69"/>
      <c r="DD16" s="69"/>
      <c r="DE16" s="69"/>
      <c r="DF16" s="69"/>
      <c r="DG16" s="69"/>
      <c r="DH16" s="113"/>
      <c r="DI16" s="114"/>
      <c r="DJ16" s="112"/>
      <c r="DK16" s="69" t="s">
        <v>90</v>
      </c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73"/>
      <c r="ER16" s="69"/>
      <c r="ES16" s="73"/>
      <c r="ET16" s="69"/>
      <c r="EU16" s="73"/>
      <c r="EV16" s="69"/>
      <c r="EW16" s="69"/>
      <c r="EX16" s="110">
        <f t="shared" si="21"/>
        <v>0</v>
      </c>
      <c r="EY16" s="112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73"/>
      <c r="GG16" s="69"/>
      <c r="GH16" s="73"/>
      <c r="GI16" s="69"/>
      <c r="GJ16" s="73"/>
      <c r="GK16" s="69"/>
      <c r="GL16" s="69"/>
      <c r="GM16" s="69"/>
      <c r="GN16" s="69"/>
      <c r="GO16" s="69"/>
      <c r="GP16" s="113"/>
      <c r="GQ16" s="110">
        <f t="shared" si="22"/>
        <v>0</v>
      </c>
      <c r="GR16" s="112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73"/>
      <c r="HZ16" s="69"/>
      <c r="IA16" s="73"/>
      <c r="IB16" s="69"/>
      <c r="IC16" s="73"/>
      <c r="ID16" s="69"/>
      <c r="IE16" s="115"/>
      <c r="IF16" s="112"/>
      <c r="IG16" s="69"/>
      <c r="IH16" s="69"/>
      <c r="II16" s="115"/>
    </row>
    <row r="17" spans="1:252" s="2" customFormat="1" ht="12.75">
      <c r="A17" s="134" t="s">
        <v>68</v>
      </c>
      <c r="B17" s="135" t="s">
        <v>72</v>
      </c>
      <c r="C17" s="23">
        <f t="shared" si="10"/>
        <v>1</v>
      </c>
      <c r="D17" s="17">
        <f t="shared" si="11"/>
        <v>1</v>
      </c>
      <c r="E17" s="69">
        <f t="shared" si="12"/>
        <v>0</v>
      </c>
      <c r="F17" s="17">
        <f t="shared" si="13"/>
        <v>1</v>
      </c>
      <c r="G17" s="17">
        <f t="shared" si="14"/>
        <v>0</v>
      </c>
      <c r="H17" s="69">
        <f t="shared" si="15"/>
        <v>0</v>
      </c>
      <c r="I17" s="167">
        <f t="shared" si="16"/>
        <v>65</v>
      </c>
      <c r="J17" s="71">
        <f t="shared" si="28"/>
        <v>65</v>
      </c>
      <c r="K17" s="71">
        <f>ABS(I17*100/I1)</f>
        <v>1.8055555555555556</v>
      </c>
      <c r="L17" s="70">
        <f>K1</f>
        <v>40</v>
      </c>
      <c r="M17" s="70">
        <f t="shared" si="23"/>
        <v>5</v>
      </c>
      <c r="N17" s="162">
        <f t="shared" si="24"/>
        <v>34</v>
      </c>
      <c r="O17" s="70">
        <f t="shared" si="25"/>
        <v>28</v>
      </c>
      <c r="P17" s="70">
        <f t="shared" si="26"/>
        <v>6</v>
      </c>
      <c r="Q17" s="70">
        <f t="shared" si="27"/>
        <v>0</v>
      </c>
      <c r="R17" s="72">
        <f t="shared" si="17"/>
        <v>0</v>
      </c>
      <c r="S17" s="69">
        <f t="shared" si="18"/>
        <v>0</v>
      </c>
      <c r="T17" s="69">
        <f t="shared" si="19"/>
        <v>0</v>
      </c>
      <c r="U17" s="69">
        <f t="shared" si="29"/>
        <v>0</v>
      </c>
      <c r="V17" s="73">
        <f t="shared" si="20"/>
        <v>0</v>
      </c>
      <c r="W17" s="108"/>
      <c r="X17" s="112" t="s">
        <v>94</v>
      </c>
      <c r="Y17" s="69" t="s">
        <v>94</v>
      </c>
      <c r="Z17" s="69" t="s">
        <v>100</v>
      </c>
      <c r="AA17" s="69" t="s">
        <v>100</v>
      </c>
      <c r="AB17" s="69" t="s">
        <v>100</v>
      </c>
      <c r="AC17" s="69" t="s">
        <v>100</v>
      </c>
      <c r="AD17" s="69" t="s">
        <v>100</v>
      </c>
      <c r="AE17" s="69" t="s">
        <v>100</v>
      </c>
      <c r="AF17" s="69" t="s">
        <v>93</v>
      </c>
      <c r="AG17" s="69" t="s">
        <v>100</v>
      </c>
      <c r="AH17" s="69" t="s">
        <v>94</v>
      </c>
      <c r="AI17" s="69" t="s">
        <v>94</v>
      </c>
      <c r="AJ17" s="69" t="s">
        <v>94</v>
      </c>
      <c r="AK17" s="69" t="s">
        <v>94</v>
      </c>
      <c r="AL17" s="69" t="s">
        <v>100</v>
      </c>
      <c r="AM17" s="69" t="s">
        <v>100</v>
      </c>
      <c r="AN17" s="69" t="s">
        <v>100</v>
      </c>
      <c r="AO17" s="69" t="s">
        <v>100</v>
      </c>
      <c r="AP17" s="69" t="s">
        <v>100</v>
      </c>
      <c r="AQ17" s="69" t="s">
        <v>100</v>
      </c>
      <c r="AR17" s="69" t="s">
        <v>100</v>
      </c>
      <c r="AS17" s="69" t="s">
        <v>100</v>
      </c>
      <c r="AT17" s="69" t="s">
        <v>100</v>
      </c>
      <c r="AU17" s="69" t="s">
        <v>100</v>
      </c>
      <c r="AV17" s="69" t="s">
        <v>100</v>
      </c>
      <c r="AW17" s="69" t="s">
        <v>100</v>
      </c>
      <c r="AX17" s="69" t="s">
        <v>100</v>
      </c>
      <c r="AY17" s="69" t="s">
        <v>100</v>
      </c>
      <c r="AZ17" s="69" t="s">
        <v>100</v>
      </c>
      <c r="BA17" s="69" t="s">
        <v>84</v>
      </c>
      <c r="BB17" s="69" t="s">
        <v>93</v>
      </c>
      <c r="BC17" s="69" t="s">
        <v>93</v>
      </c>
      <c r="BD17" s="69" t="s">
        <v>100</v>
      </c>
      <c r="BE17" s="161"/>
      <c r="BF17" s="69" t="s">
        <v>93</v>
      </c>
      <c r="BG17" s="73" t="s">
        <v>100</v>
      </c>
      <c r="BH17" s="69" t="s">
        <v>100</v>
      </c>
      <c r="BI17" s="73" t="s">
        <v>100</v>
      </c>
      <c r="BJ17" s="69" t="s">
        <v>100</v>
      </c>
      <c r="BK17" s="69" t="s">
        <v>100</v>
      </c>
      <c r="BL17" s="69"/>
      <c r="BM17" s="69"/>
      <c r="BN17" s="69"/>
      <c r="BO17" s="113"/>
      <c r="BP17" s="108"/>
      <c r="BQ17" s="112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>
        <v>65</v>
      </c>
      <c r="CU17" s="69"/>
      <c r="CV17" s="69"/>
      <c r="CW17" s="69"/>
      <c r="CX17" s="73"/>
      <c r="CY17" s="69"/>
      <c r="CZ17" s="73"/>
      <c r="DA17" s="69"/>
      <c r="DB17" s="73"/>
      <c r="DC17" s="69"/>
      <c r="DD17" s="69"/>
      <c r="DE17" s="69"/>
      <c r="DF17" s="69"/>
      <c r="DG17" s="69"/>
      <c r="DH17" s="113"/>
      <c r="DI17" s="108"/>
      <c r="DJ17" s="112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 t="s">
        <v>90</v>
      </c>
      <c r="EN17" s="69"/>
      <c r="EO17" s="69"/>
      <c r="EP17" s="69"/>
      <c r="EQ17" s="73"/>
      <c r="ER17" s="69"/>
      <c r="ES17" s="73"/>
      <c r="ET17" s="69"/>
      <c r="EU17" s="73"/>
      <c r="EV17" s="69"/>
      <c r="EW17" s="69"/>
      <c r="EX17" s="110">
        <f t="shared" si="21"/>
        <v>0</v>
      </c>
      <c r="EY17" s="112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73"/>
      <c r="GG17" s="69"/>
      <c r="GH17" s="73"/>
      <c r="GI17" s="69"/>
      <c r="GJ17" s="73"/>
      <c r="GK17" s="69"/>
      <c r="GL17" s="69"/>
      <c r="GM17" s="69"/>
      <c r="GN17" s="69"/>
      <c r="GO17" s="69"/>
      <c r="GP17" s="113"/>
      <c r="GQ17" s="110">
        <f t="shared" si="22"/>
        <v>0</v>
      </c>
      <c r="GR17" s="112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73"/>
      <c r="HZ17" s="69"/>
      <c r="IA17" s="73"/>
      <c r="IB17" s="69"/>
      <c r="IC17" s="73"/>
      <c r="ID17" s="69"/>
      <c r="IE17" s="115"/>
      <c r="IF17" s="112"/>
      <c r="IG17" s="69"/>
      <c r="IH17" s="69"/>
      <c r="II17" s="115"/>
      <c r="IJ17" s="3"/>
      <c r="IK17" s="3"/>
      <c r="IL17" s="3"/>
      <c r="IM17" s="3"/>
      <c r="IN17" s="3"/>
      <c r="IO17" s="3"/>
      <c r="IP17" s="3"/>
      <c r="IQ17" s="3"/>
      <c r="IR17" s="3"/>
    </row>
    <row r="18" spans="1:243" ht="12.75">
      <c r="A18" s="134" t="s">
        <v>66</v>
      </c>
      <c r="B18" s="135" t="s">
        <v>74</v>
      </c>
      <c r="C18" s="23">
        <f t="shared" si="10"/>
        <v>21</v>
      </c>
      <c r="D18" s="17">
        <f t="shared" si="11"/>
        <v>16</v>
      </c>
      <c r="E18" s="69">
        <f t="shared" si="12"/>
        <v>7</v>
      </c>
      <c r="F18" s="17">
        <f t="shared" si="13"/>
        <v>8</v>
      </c>
      <c r="G18" s="17">
        <f t="shared" si="14"/>
        <v>6</v>
      </c>
      <c r="H18" s="69">
        <f t="shared" si="15"/>
        <v>1</v>
      </c>
      <c r="I18" s="167">
        <f t="shared" si="16"/>
        <v>1209</v>
      </c>
      <c r="J18" s="71">
        <f t="shared" si="28"/>
        <v>57.57142857142857</v>
      </c>
      <c r="K18" s="71">
        <f>ABS(I18*100/I1)</f>
        <v>33.583333333333336</v>
      </c>
      <c r="L18" s="70">
        <f>K1-1</f>
        <v>39</v>
      </c>
      <c r="M18" s="70">
        <f t="shared" si="23"/>
        <v>29</v>
      </c>
      <c r="N18" s="162">
        <f t="shared" si="24"/>
        <v>9</v>
      </c>
      <c r="O18" s="70">
        <f t="shared" si="25"/>
        <v>2</v>
      </c>
      <c r="P18" s="70">
        <f t="shared" si="26"/>
        <v>5</v>
      </c>
      <c r="Q18" s="70">
        <f t="shared" si="27"/>
        <v>2</v>
      </c>
      <c r="R18" s="72">
        <f t="shared" si="17"/>
        <v>8</v>
      </c>
      <c r="S18" s="69">
        <f t="shared" si="18"/>
        <v>1</v>
      </c>
      <c r="T18" s="69">
        <f t="shared" si="19"/>
        <v>0</v>
      </c>
      <c r="U18" s="69">
        <f t="shared" si="29"/>
        <v>1</v>
      </c>
      <c r="V18" s="73">
        <f t="shared" si="20"/>
        <v>0</v>
      </c>
      <c r="W18" s="108"/>
      <c r="X18" s="112" t="s">
        <v>139</v>
      </c>
      <c r="Y18" s="69" t="s">
        <v>84</v>
      </c>
      <c r="Z18" s="140" t="s">
        <v>91</v>
      </c>
      <c r="AA18" s="69" t="s">
        <v>84</v>
      </c>
      <c r="AB18" s="69" t="s">
        <v>94</v>
      </c>
      <c r="AC18" s="69" t="s">
        <v>94</v>
      </c>
      <c r="AD18" s="69" t="s">
        <v>84</v>
      </c>
      <c r="AE18" s="69" t="s">
        <v>93</v>
      </c>
      <c r="AF18" s="69" t="s">
        <v>94</v>
      </c>
      <c r="AG18" s="69" t="s">
        <v>94</v>
      </c>
      <c r="AH18" s="69" t="s">
        <v>93</v>
      </c>
      <c r="AI18" s="69" t="s">
        <v>93</v>
      </c>
      <c r="AJ18" s="69" t="s">
        <v>100</v>
      </c>
      <c r="AK18" s="69" t="s">
        <v>93</v>
      </c>
      <c r="AL18" s="69" t="s">
        <v>84</v>
      </c>
      <c r="AM18" s="69" t="s">
        <v>93</v>
      </c>
      <c r="AN18" s="69" t="s">
        <v>100</v>
      </c>
      <c r="AO18" s="69" t="s">
        <v>93</v>
      </c>
      <c r="AP18" s="69" t="s">
        <v>93</v>
      </c>
      <c r="AQ18" s="69" t="s">
        <v>93</v>
      </c>
      <c r="AR18" s="69" t="s">
        <v>93</v>
      </c>
      <c r="AS18" s="69" t="s">
        <v>84</v>
      </c>
      <c r="AT18" s="69" t="s">
        <v>93</v>
      </c>
      <c r="AU18" s="69" t="s">
        <v>93</v>
      </c>
      <c r="AV18" s="69" t="s">
        <v>94</v>
      </c>
      <c r="AW18" s="69" t="s">
        <v>84</v>
      </c>
      <c r="AX18" s="69" t="s">
        <v>84</v>
      </c>
      <c r="AY18" s="69" t="s">
        <v>84</v>
      </c>
      <c r="AZ18" s="69" t="s">
        <v>84</v>
      </c>
      <c r="BA18" s="69" t="s">
        <v>84</v>
      </c>
      <c r="BB18" s="69" t="s">
        <v>84</v>
      </c>
      <c r="BC18" s="140" t="s">
        <v>91</v>
      </c>
      <c r="BD18" s="69" t="s">
        <v>84</v>
      </c>
      <c r="BE18" s="161"/>
      <c r="BF18" s="69" t="s">
        <v>84</v>
      </c>
      <c r="BG18" s="73" t="s">
        <v>84</v>
      </c>
      <c r="BH18" s="69" t="s">
        <v>93</v>
      </c>
      <c r="BI18" s="73" t="s">
        <v>84</v>
      </c>
      <c r="BJ18" s="69" t="s">
        <v>84</v>
      </c>
      <c r="BK18" s="69" t="s">
        <v>93</v>
      </c>
      <c r="BL18" s="69"/>
      <c r="BM18" s="69"/>
      <c r="BN18" s="69"/>
      <c r="BO18" s="113"/>
      <c r="BP18" s="108"/>
      <c r="BQ18" s="112"/>
      <c r="BR18" s="171">
        <v>76</v>
      </c>
      <c r="BS18" s="140" t="s">
        <v>91</v>
      </c>
      <c r="BT18" s="69">
        <v>58</v>
      </c>
      <c r="BU18" s="69"/>
      <c r="BV18" s="69"/>
      <c r="BW18" s="69">
        <v>90</v>
      </c>
      <c r="BX18" s="69"/>
      <c r="BY18" s="69"/>
      <c r="BZ18" s="69"/>
      <c r="CA18" s="69"/>
      <c r="CB18" s="69"/>
      <c r="CC18" s="69"/>
      <c r="CD18" s="69">
        <v>16</v>
      </c>
      <c r="CE18" s="69">
        <v>90</v>
      </c>
      <c r="CF18" s="69"/>
      <c r="CG18" s="69"/>
      <c r="CH18" s="69">
        <v>24</v>
      </c>
      <c r="CI18" s="69"/>
      <c r="CJ18" s="69" t="s">
        <v>93</v>
      </c>
      <c r="CK18" s="69" t="s">
        <v>93</v>
      </c>
      <c r="CL18" s="69">
        <v>90</v>
      </c>
      <c r="CM18" s="69">
        <v>14</v>
      </c>
      <c r="CN18" s="69"/>
      <c r="CO18" s="69"/>
      <c r="CP18" s="69">
        <v>90</v>
      </c>
      <c r="CQ18" s="69">
        <v>45</v>
      </c>
      <c r="CR18" s="69">
        <v>51</v>
      </c>
      <c r="CS18" s="69">
        <v>90</v>
      </c>
      <c r="CT18" s="69">
        <v>72</v>
      </c>
      <c r="CU18" s="69">
        <v>45</v>
      </c>
      <c r="CV18" s="69"/>
      <c r="CW18" s="69">
        <v>45</v>
      </c>
      <c r="CX18" s="73"/>
      <c r="CY18" s="69">
        <v>90</v>
      </c>
      <c r="CZ18" s="73">
        <v>45</v>
      </c>
      <c r="DA18" s="69">
        <v>9</v>
      </c>
      <c r="DB18" s="73">
        <v>90</v>
      </c>
      <c r="DC18" s="69">
        <v>45</v>
      </c>
      <c r="DD18" s="69">
        <v>34</v>
      </c>
      <c r="DE18" s="69"/>
      <c r="DF18" s="69"/>
      <c r="DG18" s="69"/>
      <c r="DH18" s="113"/>
      <c r="DI18" s="114"/>
      <c r="DJ18" s="112"/>
      <c r="DK18" s="69"/>
      <c r="DL18" s="69"/>
      <c r="DM18" s="69" t="s">
        <v>90</v>
      </c>
      <c r="DN18" s="69"/>
      <c r="DO18" s="69"/>
      <c r="DP18" s="69"/>
      <c r="DQ18" s="69"/>
      <c r="DR18" s="69"/>
      <c r="DS18" s="69"/>
      <c r="DT18" s="69"/>
      <c r="DU18" s="69"/>
      <c r="DV18" s="69"/>
      <c r="DW18" s="69" t="s">
        <v>89</v>
      </c>
      <c r="DX18" s="69" t="s">
        <v>89</v>
      </c>
      <c r="DY18" s="69"/>
      <c r="DZ18" s="69"/>
      <c r="EA18" s="69" t="s">
        <v>89</v>
      </c>
      <c r="EB18" s="69"/>
      <c r="EC18" s="69"/>
      <c r="ED18" s="69"/>
      <c r="EE18" s="69"/>
      <c r="EF18" s="69" t="s">
        <v>89</v>
      </c>
      <c r="EG18" s="69"/>
      <c r="EH18" s="69"/>
      <c r="EI18" s="69"/>
      <c r="EJ18" s="69" t="s">
        <v>90</v>
      </c>
      <c r="EK18" s="69" t="s">
        <v>90</v>
      </c>
      <c r="EL18" s="69"/>
      <c r="EM18" s="69" t="s">
        <v>90</v>
      </c>
      <c r="EN18" s="69" t="s">
        <v>90</v>
      </c>
      <c r="EO18" s="69"/>
      <c r="EP18" s="69" t="s">
        <v>90</v>
      </c>
      <c r="EQ18" s="73"/>
      <c r="ER18" s="69"/>
      <c r="ES18" s="73" t="s">
        <v>90</v>
      </c>
      <c r="ET18" s="69" t="s">
        <v>89</v>
      </c>
      <c r="EU18" s="73"/>
      <c r="EV18" s="69" t="s">
        <v>90</v>
      </c>
      <c r="EW18" s="69" t="s">
        <v>89</v>
      </c>
      <c r="EX18" s="132">
        <f t="shared" si="21"/>
        <v>10</v>
      </c>
      <c r="EY18" s="112"/>
      <c r="EZ18" s="131">
        <v>2</v>
      </c>
      <c r="FA18" s="140" t="s">
        <v>91</v>
      </c>
      <c r="FB18" s="69"/>
      <c r="FC18" s="69"/>
      <c r="FD18" s="69"/>
      <c r="FE18" s="131">
        <v>1</v>
      </c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131">
        <v>1</v>
      </c>
      <c r="FY18" s="131">
        <v>1</v>
      </c>
      <c r="FZ18" s="69"/>
      <c r="GA18" s="133">
        <v>1</v>
      </c>
      <c r="GB18" s="133">
        <v>1</v>
      </c>
      <c r="GC18" s="69"/>
      <c r="GD18" s="140" t="s">
        <v>91</v>
      </c>
      <c r="GE18" s="69"/>
      <c r="GF18" s="73"/>
      <c r="GG18" s="133">
        <v>1</v>
      </c>
      <c r="GH18" s="133">
        <v>1</v>
      </c>
      <c r="GI18" s="69"/>
      <c r="GJ18" s="133">
        <v>1</v>
      </c>
      <c r="GK18" s="69"/>
      <c r="GL18" s="69"/>
      <c r="GM18" s="69"/>
      <c r="GN18" s="69"/>
      <c r="GO18" s="69"/>
      <c r="GP18" s="113"/>
      <c r="GQ18" s="110">
        <f t="shared" si="22"/>
        <v>0</v>
      </c>
      <c r="GR18" s="112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73"/>
      <c r="HZ18" s="69"/>
      <c r="IA18" s="73"/>
      <c r="IB18" s="69"/>
      <c r="IC18" s="73"/>
      <c r="ID18" s="69"/>
      <c r="IE18" s="115"/>
      <c r="IF18" s="112"/>
      <c r="IG18" s="69"/>
      <c r="IH18" s="69"/>
      <c r="II18" s="115"/>
    </row>
    <row r="19" spans="1:252" s="2" customFormat="1" ht="12.75">
      <c r="A19" s="134" t="s">
        <v>64</v>
      </c>
      <c r="B19" s="135" t="s">
        <v>73</v>
      </c>
      <c r="C19" s="23">
        <f t="shared" si="10"/>
        <v>33</v>
      </c>
      <c r="D19" s="17">
        <f t="shared" si="11"/>
        <v>33</v>
      </c>
      <c r="E19" s="69">
        <f t="shared" si="12"/>
        <v>30</v>
      </c>
      <c r="F19" s="17">
        <f t="shared" si="13"/>
        <v>2</v>
      </c>
      <c r="G19" s="17">
        <f t="shared" si="14"/>
        <v>0</v>
      </c>
      <c r="H19" s="69">
        <f t="shared" si="15"/>
        <v>2</v>
      </c>
      <c r="I19" s="167">
        <f t="shared" si="16"/>
        <v>2915</v>
      </c>
      <c r="J19" s="71">
        <f t="shared" si="28"/>
        <v>88.33333333333333</v>
      </c>
      <c r="K19" s="71">
        <f>ABS(I19*100/I1)</f>
        <v>80.97222222222223</v>
      </c>
      <c r="L19" s="70">
        <f>K1-2</f>
        <v>38</v>
      </c>
      <c r="M19" s="70">
        <f t="shared" si="23"/>
        <v>33</v>
      </c>
      <c r="N19" s="70">
        <f t="shared" si="24"/>
        <v>5</v>
      </c>
      <c r="O19" s="70">
        <f t="shared" si="25"/>
        <v>0</v>
      </c>
      <c r="P19" s="70">
        <f t="shared" si="26"/>
        <v>2</v>
      </c>
      <c r="Q19" s="70">
        <f t="shared" si="27"/>
        <v>3</v>
      </c>
      <c r="R19" s="72">
        <f t="shared" si="17"/>
        <v>15</v>
      </c>
      <c r="S19" s="69">
        <f t="shared" si="18"/>
        <v>1</v>
      </c>
      <c r="T19" s="69">
        <f t="shared" si="19"/>
        <v>0</v>
      </c>
      <c r="U19" s="69">
        <f t="shared" si="29"/>
        <v>1</v>
      </c>
      <c r="V19" s="73">
        <f t="shared" si="20"/>
        <v>0</v>
      </c>
      <c r="W19" s="108"/>
      <c r="X19" s="112" t="s">
        <v>139</v>
      </c>
      <c r="Y19" s="112" t="s">
        <v>139</v>
      </c>
      <c r="Z19" s="69" t="s">
        <v>84</v>
      </c>
      <c r="AA19" s="69" t="s">
        <v>84</v>
      </c>
      <c r="AB19" s="69" t="s">
        <v>84</v>
      </c>
      <c r="AC19" s="69" t="s">
        <v>84</v>
      </c>
      <c r="AD19" s="69" t="s">
        <v>84</v>
      </c>
      <c r="AE19" s="140" t="s">
        <v>91</v>
      </c>
      <c r="AF19" s="69" t="s">
        <v>84</v>
      </c>
      <c r="AG19" s="69" t="s">
        <v>84</v>
      </c>
      <c r="AH19" s="69" t="s">
        <v>84</v>
      </c>
      <c r="AI19" s="69" t="s">
        <v>84</v>
      </c>
      <c r="AJ19" s="69" t="s">
        <v>84</v>
      </c>
      <c r="AK19" s="69" t="s">
        <v>84</v>
      </c>
      <c r="AL19" s="69" t="s">
        <v>84</v>
      </c>
      <c r="AM19" s="140" t="s">
        <v>91</v>
      </c>
      <c r="AN19" s="69" t="s">
        <v>84</v>
      </c>
      <c r="AO19" s="69" t="s">
        <v>84</v>
      </c>
      <c r="AP19" s="69" t="s">
        <v>84</v>
      </c>
      <c r="AQ19" s="69" t="s">
        <v>84</v>
      </c>
      <c r="AR19" s="69" t="s">
        <v>84</v>
      </c>
      <c r="AS19" s="69" t="s">
        <v>84</v>
      </c>
      <c r="AT19" s="69" t="s">
        <v>84</v>
      </c>
      <c r="AU19" s="69" t="s">
        <v>84</v>
      </c>
      <c r="AV19" s="69" t="s">
        <v>84</v>
      </c>
      <c r="AW19" s="69" t="s">
        <v>84</v>
      </c>
      <c r="AX19" s="69" t="s">
        <v>84</v>
      </c>
      <c r="AY19" s="69" t="s">
        <v>84</v>
      </c>
      <c r="AZ19" s="69" t="s">
        <v>94</v>
      </c>
      <c r="BA19" s="69" t="s">
        <v>94</v>
      </c>
      <c r="BB19" s="69" t="s">
        <v>84</v>
      </c>
      <c r="BC19" s="140" t="s">
        <v>91</v>
      </c>
      <c r="BD19" s="69" t="s">
        <v>84</v>
      </c>
      <c r="BE19" s="73" t="s">
        <v>84</v>
      </c>
      <c r="BF19" s="69" t="s">
        <v>84</v>
      </c>
      <c r="BG19" s="73" t="s">
        <v>84</v>
      </c>
      <c r="BH19" s="69" t="s">
        <v>84</v>
      </c>
      <c r="BI19" s="73" t="s">
        <v>84</v>
      </c>
      <c r="BJ19" s="69" t="s">
        <v>84</v>
      </c>
      <c r="BK19" s="69" t="s">
        <v>84</v>
      </c>
      <c r="BL19" s="69"/>
      <c r="BM19" s="69"/>
      <c r="BN19" s="69"/>
      <c r="BO19" s="113"/>
      <c r="BP19" s="108"/>
      <c r="BQ19" s="112"/>
      <c r="BR19" s="69"/>
      <c r="BS19" s="69">
        <v>90</v>
      </c>
      <c r="BT19" s="69">
        <v>90</v>
      </c>
      <c r="BU19" s="69">
        <v>90</v>
      </c>
      <c r="BV19" s="69">
        <v>90</v>
      </c>
      <c r="BW19" s="69">
        <v>90</v>
      </c>
      <c r="BX19" s="140" t="s">
        <v>91</v>
      </c>
      <c r="BY19" s="69">
        <v>90</v>
      </c>
      <c r="BZ19" s="171">
        <v>79</v>
      </c>
      <c r="CA19" s="69">
        <v>90</v>
      </c>
      <c r="CB19" s="69">
        <v>90</v>
      </c>
      <c r="CC19" s="69">
        <v>90</v>
      </c>
      <c r="CD19" s="69">
        <v>90</v>
      </c>
      <c r="CE19" s="69">
        <v>90</v>
      </c>
      <c r="CF19" s="140" t="s">
        <v>91</v>
      </c>
      <c r="CG19" s="69">
        <v>90</v>
      </c>
      <c r="CH19" s="69">
        <v>66</v>
      </c>
      <c r="CI19" s="69">
        <v>90</v>
      </c>
      <c r="CJ19" s="69">
        <v>70</v>
      </c>
      <c r="CK19" s="69">
        <v>90</v>
      </c>
      <c r="CL19" s="69">
        <v>90</v>
      </c>
      <c r="CM19" s="69">
        <v>90</v>
      </c>
      <c r="CN19" s="69">
        <v>90</v>
      </c>
      <c r="CO19" s="69">
        <v>90</v>
      </c>
      <c r="CP19" s="69">
        <v>90</v>
      </c>
      <c r="CQ19" s="69">
        <v>90</v>
      </c>
      <c r="CR19" s="69">
        <v>90</v>
      </c>
      <c r="CS19" s="69"/>
      <c r="CT19" s="69"/>
      <c r="CU19" s="69">
        <v>90</v>
      </c>
      <c r="CV19" s="69"/>
      <c r="CW19" s="69">
        <v>90</v>
      </c>
      <c r="CX19" s="73">
        <v>90</v>
      </c>
      <c r="CY19" s="69">
        <v>90</v>
      </c>
      <c r="CZ19" s="73">
        <v>90</v>
      </c>
      <c r="DA19" s="69">
        <v>90</v>
      </c>
      <c r="DB19" s="73">
        <v>90</v>
      </c>
      <c r="DC19" s="69">
        <v>90</v>
      </c>
      <c r="DD19" s="69">
        <v>90</v>
      </c>
      <c r="DE19" s="69"/>
      <c r="DF19" s="69"/>
      <c r="DG19" s="69"/>
      <c r="DH19" s="113"/>
      <c r="DI19" s="108"/>
      <c r="DJ19" s="112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 t="s">
        <v>90</v>
      </c>
      <c r="EB19" s="69"/>
      <c r="EC19" s="69" t="s">
        <v>90</v>
      </c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73"/>
      <c r="ER19" s="69"/>
      <c r="ES19" s="73"/>
      <c r="ET19" s="69"/>
      <c r="EU19" s="73"/>
      <c r="EV19" s="69"/>
      <c r="EW19" s="69"/>
      <c r="EX19" s="110">
        <f t="shared" si="21"/>
        <v>17</v>
      </c>
      <c r="EY19" s="112"/>
      <c r="EZ19" s="69"/>
      <c r="FA19" s="69"/>
      <c r="FB19" s="69"/>
      <c r="FC19" s="69"/>
      <c r="FD19" s="69"/>
      <c r="FE19" s="131">
        <v>1</v>
      </c>
      <c r="FF19" s="140" t="s">
        <v>91</v>
      </c>
      <c r="FG19" s="131">
        <v>1</v>
      </c>
      <c r="FH19" s="131">
        <v>2</v>
      </c>
      <c r="FI19" s="131">
        <v>1</v>
      </c>
      <c r="FJ19" s="131">
        <v>1</v>
      </c>
      <c r="FK19" s="69"/>
      <c r="FL19" s="69"/>
      <c r="FM19" s="131">
        <v>1</v>
      </c>
      <c r="FN19" s="140" t="s">
        <v>91</v>
      </c>
      <c r="FO19" s="69"/>
      <c r="FP19" s="131">
        <v>1</v>
      </c>
      <c r="FQ19" s="131">
        <v>1</v>
      </c>
      <c r="FR19" s="131">
        <v>1</v>
      </c>
      <c r="FS19" s="69"/>
      <c r="FT19" s="69"/>
      <c r="FU19" s="69"/>
      <c r="FV19" s="69"/>
      <c r="FW19" s="69"/>
      <c r="FX19" s="131">
        <v>1</v>
      </c>
      <c r="FY19" s="69"/>
      <c r="FZ19" s="69"/>
      <c r="GA19" s="69"/>
      <c r="GB19" s="133">
        <v>1</v>
      </c>
      <c r="GC19" s="69"/>
      <c r="GD19" s="140" t="s">
        <v>91</v>
      </c>
      <c r="GE19" s="69"/>
      <c r="GF19" s="73"/>
      <c r="GG19" s="133">
        <v>1</v>
      </c>
      <c r="GH19" s="133">
        <v>1</v>
      </c>
      <c r="GI19" s="133">
        <v>1</v>
      </c>
      <c r="GJ19" s="73"/>
      <c r="GK19" s="133">
        <v>1</v>
      </c>
      <c r="GL19" s="133">
        <v>1</v>
      </c>
      <c r="GM19" s="69"/>
      <c r="GN19" s="69"/>
      <c r="GO19" s="69"/>
      <c r="GP19" s="113"/>
      <c r="GQ19" s="110">
        <f t="shared" si="22"/>
        <v>0</v>
      </c>
      <c r="GR19" s="112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73"/>
      <c r="HZ19" s="69"/>
      <c r="IA19" s="73"/>
      <c r="IB19" s="69"/>
      <c r="IC19" s="73"/>
      <c r="ID19" s="69"/>
      <c r="IE19" s="115"/>
      <c r="IF19" s="112"/>
      <c r="IG19" s="69"/>
      <c r="IH19" s="69"/>
      <c r="II19" s="115"/>
      <c r="IJ19" s="3"/>
      <c r="IK19" s="3"/>
      <c r="IL19" s="3"/>
      <c r="IM19" s="3"/>
      <c r="IN19" s="3"/>
      <c r="IO19" s="3"/>
      <c r="IP19" s="3"/>
      <c r="IQ19" s="3"/>
      <c r="IR19" s="3"/>
    </row>
    <row r="20" spans="1:243" ht="12.75" hidden="1">
      <c r="A20" s="111"/>
      <c r="B20" s="77"/>
      <c r="C20" s="23">
        <f t="shared" si="10"/>
        <v>0</v>
      </c>
      <c r="D20" s="17">
        <f t="shared" si="11"/>
        <v>0</v>
      </c>
      <c r="E20" s="69">
        <f t="shared" si="12"/>
        <v>0</v>
      </c>
      <c r="F20" s="17">
        <f t="shared" si="13"/>
        <v>0</v>
      </c>
      <c r="G20" s="17">
        <f t="shared" si="14"/>
        <v>0</v>
      </c>
      <c r="H20" s="69">
        <f t="shared" si="15"/>
        <v>0</v>
      </c>
      <c r="I20" s="167">
        <f t="shared" si="16"/>
        <v>0</v>
      </c>
      <c r="J20" s="71" t="e">
        <f t="shared" si="28"/>
        <v>#DIV/0!</v>
      </c>
      <c r="K20" s="71">
        <f>ABS(I20*100/I1)</f>
        <v>0</v>
      </c>
      <c r="L20" s="70">
        <f>K7</f>
        <v>0</v>
      </c>
      <c r="M20" s="70">
        <f t="shared" si="23"/>
        <v>0</v>
      </c>
      <c r="N20" s="70">
        <f t="shared" si="24"/>
        <v>0</v>
      </c>
      <c r="O20" s="70">
        <f t="shared" si="25"/>
        <v>0</v>
      </c>
      <c r="P20" s="70">
        <f t="shared" si="26"/>
        <v>0</v>
      </c>
      <c r="Q20" s="70">
        <f t="shared" si="27"/>
        <v>0</v>
      </c>
      <c r="R20" s="72">
        <f t="shared" si="17"/>
        <v>0</v>
      </c>
      <c r="S20" s="69">
        <f t="shared" si="18"/>
        <v>0</v>
      </c>
      <c r="T20" s="69">
        <f t="shared" si="19"/>
        <v>0</v>
      </c>
      <c r="U20" s="69">
        <f t="shared" si="29"/>
        <v>0</v>
      </c>
      <c r="V20" s="73">
        <f t="shared" si="20"/>
        <v>0</v>
      </c>
      <c r="W20" s="108"/>
      <c r="X20" s="112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3"/>
      <c r="BF20" s="69"/>
      <c r="BG20" s="73"/>
      <c r="BH20" s="69"/>
      <c r="BI20" s="73"/>
      <c r="BJ20" s="69"/>
      <c r="BK20" s="69"/>
      <c r="BL20" s="69"/>
      <c r="BM20" s="69"/>
      <c r="BN20" s="69"/>
      <c r="BO20" s="113"/>
      <c r="BP20" s="108"/>
      <c r="BQ20" s="112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3"/>
      <c r="CY20" s="69"/>
      <c r="CZ20" s="73"/>
      <c r="DA20" s="69"/>
      <c r="DB20" s="73"/>
      <c r="DC20" s="69"/>
      <c r="DD20" s="69"/>
      <c r="DE20" s="69"/>
      <c r="DF20" s="69"/>
      <c r="DG20" s="69"/>
      <c r="DH20" s="113"/>
      <c r="DI20" s="114"/>
      <c r="DJ20" s="112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73"/>
      <c r="ER20" s="69"/>
      <c r="ES20" s="73"/>
      <c r="ET20" s="69"/>
      <c r="EU20" s="73"/>
      <c r="EV20" s="69"/>
      <c r="EW20" s="69"/>
      <c r="EX20" s="110">
        <f t="shared" si="21"/>
        <v>0</v>
      </c>
      <c r="EY20" s="112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73"/>
      <c r="GG20" s="69"/>
      <c r="GH20" s="73"/>
      <c r="GI20" s="69"/>
      <c r="GJ20" s="73"/>
      <c r="GK20" s="69"/>
      <c r="GL20" s="69"/>
      <c r="GM20" s="69"/>
      <c r="GN20" s="69"/>
      <c r="GO20" s="69"/>
      <c r="GP20" s="113"/>
      <c r="GQ20" s="110">
        <f t="shared" si="22"/>
        <v>0</v>
      </c>
      <c r="GR20" s="112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73"/>
      <c r="HZ20" s="69"/>
      <c r="IA20" s="73"/>
      <c r="IB20" s="69"/>
      <c r="IC20" s="73"/>
      <c r="ID20" s="69"/>
      <c r="IE20" s="115"/>
      <c r="IF20" s="112"/>
      <c r="IG20" s="69"/>
      <c r="IH20" s="69"/>
      <c r="II20" s="115"/>
    </row>
    <row r="21" spans="1:252" s="2" customFormat="1" ht="12.75" hidden="1">
      <c r="A21" s="78"/>
      <c r="B21" s="77"/>
      <c r="C21" s="23">
        <f t="shared" si="10"/>
        <v>0</v>
      </c>
      <c r="D21" s="17">
        <f t="shared" si="11"/>
        <v>0</v>
      </c>
      <c r="E21" s="69">
        <f t="shared" si="12"/>
        <v>0</v>
      </c>
      <c r="F21" s="17">
        <f t="shared" si="13"/>
        <v>0</v>
      </c>
      <c r="G21" s="17">
        <f t="shared" si="14"/>
        <v>0</v>
      </c>
      <c r="H21" s="69">
        <f t="shared" si="15"/>
        <v>0</v>
      </c>
      <c r="I21" s="167">
        <f t="shared" si="16"/>
        <v>0</v>
      </c>
      <c r="J21" s="71" t="e">
        <f t="shared" si="28"/>
        <v>#DIV/0!</v>
      </c>
      <c r="K21" s="71">
        <f>ABS(I21*100/I1)</f>
        <v>0</v>
      </c>
      <c r="L21" s="70">
        <f>K17</f>
        <v>1.8055555555555556</v>
      </c>
      <c r="M21" s="70">
        <f t="shared" si="23"/>
        <v>0</v>
      </c>
      <c r="N21" s="70">
        <f t="shared" si="24"/>
        <v>0</v>
      </c>
      <c r="O21" s="70">
        <f t="shared" si="25"/>
        <v>0</v>
      </c>
      <c r="P21" s="70">
        <f t="shared" si="26"/>
        <v>0</v>
      </c>
      <c r="Q21" s="70">
        <f t="shared" si="27"/>
        <v>0</v>
      </c>
      <c r="R21" s="72">
        <f t="shared" si="17"/>
        <v>0</v>
      </c>
      <c r="S21" s="69">
        <f t="shared" si="18"/>
        <v>0</v>
      </c>
      <c r="T21" s="69">
        <f t="shared" si="19"/>
        <v>0</v>
      </c>
      <c r="U21" s="69">
        <f t="shared" si="29"/>
        <v>0</v>
      </c>
      <c r="V21" s="73">
        <f t="shared" si="20"/>
        <v>0</v>
      </c>
      <c r="W21" s="108"/>
      <c r="X21" s="112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3"/>
      <c r="BF21" s="69"/>
      <c r="BG21" s="73"/>
      <c r="BH21" s="69"/>
      <c r="BI21" s="73"/>
      <c r="BJ21" s="69"/>
      <c r="BK21" s="69"/>
      <c r="BL21" s="69"/>
      <c r="BM21" s="69"/>
      <c r="BN21" s="69"/>
      <c r="BO21" s="113"/>
      <c r="BP21" s="108"/>
      <c r="BQ21" s="112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3"/>
      <c r="CY21" s="69"/>
      <c r="CZ21" s="73"/>
      <c r="DA21" s="69"/>
      <c r="DB21" s="73"/>
      <c r="DC21" s="69"/>
      <c r="DD21" s="69"/>
      <c r="DE21" s="69"/>
      <c r="DF21" s="69"/>
      <c r="DG21" s="69"/>
      <c r="DH21" s="113"/>
      <c r="DI21" s="108"/>
      <c r="DJ21" s="112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73"/>
      <c r="ER21" s="69"/>
      <c r="ES21" s="73"/>
      <c r="ET21" s="69"/>
      <c r="EU21" s="73"/>
      <c r="EV21" s="69"/>
      <c r="EW21" s="69"/>
      <c r="EX21" s="110">
        <f t="shared" si="21"/>
        <v>0</v>
      </c>
      <c r="EY21" s="112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73"/>
      <c r="GG21" s="69"/>
      <c r="GH21" s="73"/>
      <c r="GI21" s="69"/>
      <c r="GJ21" s="73"/>
      <c r="GK21" s="69"/>
      <c r="GL21" s="69"/>
      <c r="GM21" s="69"/>
      <c r="GN21" s="69"/>
      <c r="GO21" s="69"/>
      <c r="GP21" s="113"/>
      <c r="GQ21" s="110">
        <f t="shared" si="22"/>
        <v>0</v>
      </c>
      <c r="GR21" s="112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73"/>
      <c r="HZ21" s="69"/>
      <c r="IA21" s="73"/>
      <c r="IB21" s="69"/>
      <c r="IC21" s="73"/>
      <c r="ID21" s="69"/>
      <c r="IE21" s="115"/>
      <c r="IF21" s="112"/>
      <c r="IG21" s="69"/>
      <c r="IH21" s="69"/>
      <c r="II21" s="115"/>
      <c r="IJ21" s="3"/>
      <c r="IK21" s="3"/>
      <c r="IL21" s="3"/>
      <c r="IM21" s="3"/>
      <c r="IN21" s="3"/>
      <c r="IO21" s="3"/>
      <c r="IP21" s="3"/>
      <c r="IQ21" s="3"/>
      <c r="IR21" s="3"/>
    </row>
    <row r="22" spans="1:243" ht="12.75" hidden="1">
      <c r="A22" s="78"/>
      <c r="B22" s="77"/>
      <c r="C22" s="23">
        <f t="shared" si="10"/>
        <v>0</v>
      </c>
      <c r="D22" s="17">
        <f t="shared" si="11"/>
        <v>0</v>
      </c>
      <c r="E22" s="69">
        <f t="shared" si="12"/>
        <v>0</v>
      </c>
      <c r="F22" s="17">
        <f t="shared" si="13"/>
        <v>0</v>
      </c>
      <c r="G22" s="17">
        <f t="shared" si="14"/>
        <v>0</v>
      </c>
      <c r="H22" s="69">
        <f t="shared" si="15"/>
        <v>0</v>
      </c>
      <c r="I22" s="167">
        <f t="shared" si="16"/>
        <v>0</v>
      </c>
      <c r="J22" s="71" t="e">
        <f t="shared" si="28"/>
        <v>#DIV/0!</v>
      </c>
      <c r="K22" s="71">
        <f>ABS(I22*100/I1)</f>
        <v>0</v>
      </c>
      <c r="L22" s="70">
        <f>K7</f>
        <v>0</v>
      </c>
      <c r="M22" s="70">
        <f t="shared" si="23"/>
        <v>0</v>
      </c>
      <c r="N22" s="70">
        <f t="shared" si="24"/>
        <v>0</v>
      </c>
      <c r="O22" s="70">
        <f t="shared" si="25"/>
        <v>0</v>
      </c>
      <c r="P22" s="70">
        <f t="shared" si="26"/>
        <v>0</v>
      </c>
      <c r="Q22" s="70">
        <f t="shared" si="27"/>
        <v>0</v>
      </c>
      <c r="R22" s="72">
        <f t="shared" si="17"/>
        <v>0</v>
      </c>
      <c r="S22" s="69">
        <f t="shared" si="18"/>
        <v>0</v>
      </c>
      <c r="T22" s="69">
        <f t="shared" si="19"/>
        <v>0</v>
      </c>
      <c r="U22" s="69">
        <f t="shared" si="29"/>
        <v>0</v>
      </c>
      <c r="V22" s="73">
        <f t="shared" si="20"/>
        <v>0</v>
      </c>
      <c r="W22" s="108"/>
      <c r="X22" s="112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3"/>
      <c r="BF22" s="69"/>
      <c r="BG22" s="73"/>
      <c r="BH22" s="69"/>
      <c r="BI22" s="73"/>
      <c r="BJ22" s="69"/>
      <c r="BK22" s="69"/>
      <c r="BL22" s="69"/>
      <c r="BM22" s="69"/>
      <c r="BN22" s="69"/>
      <c r="BO22" s="113"/>
      <c r="BP22" s="108"/>
      <c r="BQ22" s="112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3"/>
      <c r="CY22" s="69"/>
      <c r="CZ22" s="73"/>
      <c r="DA22" s="69"/>
      <c r="DB22" s="73"/>
      <c r="DC22" s="69"/>
      <c r="DD22" s="69"/>
      <c r="DE22" s="69"/>
      <c r="DF22" s="69"/>
      <c r="DG22" s="69"/>
      <c r="DH22" s="113"/>
      <c r="DI22" s="114"/>
      <c r="DJ22" s="112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73"/>
      <c r="ER22" s="69"/>
      <c r="ES22" s="73"/>
      <c r="ET22" s="69"/>
      <c r="EU22" s="73"/>
      <c r="EV22" s="69"/>
      <c r="EW22" s="69"/>
      <c r="EX22" s="110">
        <f t="shared" si="21"/>
        <v>0</v>
      </c>
      <c r="EY22" s="112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73"/>
      <c r="GG22" s="69"/>
      <c r="GH22" s="73"/>
      <c r="GI22" s="69"/>
      <c r="GJ22" s="73"/>
      <c r="GK22" s="69"/>
      <c r="GL22" s="69"/>
      <c r="GM22" s="69"/>
      <c r="GN22" s="69"/>
      <c r="GO22" s="69"/>
      <c r="GP22" s="113"/>
      <c r="GQ22" s="110">
        <f t="shared" si="22"/>
        <v>0</v>
      </c>
      <c r="GR22" s="112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73"/>
      <c r="HZ22" s="69"/>
      <c r="IA22" s="73"/>
      <c r="IB22" s="69"/>
      <c r="IC22" s="73"/>
      <c r="ID22" s="69"/>
      <c r="IE22" s="115"/>
      <c r="IF22" s="112"/>
      <c r="IG22" s="69"/>
      <c r="IH22" s="69"/>
      <c r="II22" s="115"/>
    </row>
    <row r="23" spans="1:252" s="2" customFormat="1" ht="12.75" hidden="1">
      <c r="A23" s="78"/>
      <c r="B23" s="77"/>
      <c r="C23" s="23">
        <f t="shared" si="10"/>
        <v>0</v>
      </c>
      <c r="D23" s="17">
        <f t="shared" si="11"/>
        <v>0</v>
      </c>
      <c r="E23" s="69">
        <f t="shared" si="12"/>
        <v>0</v>
      </c>
      <c r="F23" s="17">
        <f t="shared" si="13"/>
        <v>0</v>
      </c>
      <c r="G23" s="17">
        <f t="shared" si="14"/>
        <v>0</v>
      </c>
      <c r="H23" s="69">
        <f t="shared" si="15"/>
        <v>0</v>
      </c>
      <c r="I23" s="167">
        <f t="shared" si="16"/>
        <v>0</v>
      </c>
      <c r="J23" s="71" t="e">
        <f t="shared" si="28"/>
        <v>#DIV/0!</v>
      </c>
      <c r="K23" s="71">
        <f>ABS(I23*100/I1)</f>
        <v>0</v>
      </c>
      <c r="L23" s="70">
        <f>K10</f>
        <v>1.6944444444444444</v>
      </c>
      <c r="M23" s="70">
        <f t="shared" si="23"/>
        <v>0</v>
      </c>
      <c r="N23" s="70">
        <f t="shared" si="24"/>
        <v>0</v>
      </c>
      <c r="O23" s="70">
        <f t="shared" si="25"/>
        <v>0</v>
      </c>
      <c r="P23" s="70">
        <f t="shared" si="26"/>
        <v>0</v>
      </c>
      <c r="Q23" s="70">
        <f t="shared" si="27"/>
        <v>0</v>
      </c>
      <c r="R23" s="72">
        <f t="shared" si="17"/>
        <v>0</v>
      </c>
      <c r="S23" s="69">
        <f t="shared" si="18"/>
        <v>0</v>
      </c>
      <c r="T23" s="69">
        <f t="shared" si="19"/>
        <v>0</v>
      </c>
      <c r="U23" s="69">
        <f t="shared" si="29"/>
        <v>0</v>
      </c>
      <c r="V23" s="73">
        <f t="shared" si="20"/>
        <v>0</v>
      </c>
      <c r="W23" s="108"/>
      <c r="X23" s="112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3"/>
      <c r="BF23" s="69"/>
      <c r="BG23" s="73"/>
      <c r="BH23" s="69"/>
      <c r="BI23" s="73"/>
      <c r="BJ23" s="69"/>
      <c r="BK23" s="69"/>
      <c r="BL23" s="69"/>
      <c r="BM23" s="69"/>
      <c r="BN23" s="69"/>
      <c r="BO23" s="113"/>
      <c r="BP23" s="108"/>
      <c r="BQ23" s="112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3"/>
      <c r="CY23" s="69"/>
      <c r="CZ23" s="73"/>
      <c r="DA23" s="69"/>
      <c r="DB23" s="73"/>
      <c r="DC23" s="69"/>
      <c r="DD23" s="69"/>
      <c r="DE23" s="69"/>
      <c r="DF23" s="69"/>
      <c r="DG23" s="69"/>
      <c r="DH23" s="113"/>
      <c r="DI23" s="108"/>
      <c r="DJ23" s="112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73"/>
      <c r="ER23" s="69"/>
      <c r="ES23" s="73"/>
      <c r="ET23" s="69"/>
      <c r="EU23" s="73"/>
      <c r="EV23" s="69"/>
      <c r="EW23" s="69"/>
      <c r="EX23" s="110">
        <f t="shared" si="21"/>
        <v>0</v>
      </c>
      <c r="EY23" s="112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73"/>
      <c r="GG23" s="69"/>
      <c r="GH23" s="73"/>
      <c r="GI23" s="69"/>
      <c r="GJ23" s="73"/>
      <c r="GK23" s="69"/>
      <c r="GL23" s="69"/>
      <c r="GM23" s="69"/>
      <c r="GN23" s="69"/>
      <c r="GO23" s="69"/>
      <c r="GP23" s="113"/>
      <c r="GQ23" s="110">
        <f t="shared" si="22"/>
        <v>0</v>
      </c>
      <c r="GR23" s="112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73"/>
      <c r="HZ23" s="69"/>
      <c r="IA23" s="73"/>
      <c r="IB23" s="69"/>
      <c r="IC23" s="73"/>
      <c r="ID23" s="69"/>
      <c r="IE23" s="115"/>
      <c r="IF23" s="112"/>
      <c r="IG23" s="69"/>
      <c r="IH23" s="69"/>
      <c r="II23" s="115"/>
      <c r="IJ23" s="3"/>
      <c r="IK23" s="3"/>
      <c r="IL23" s="3"/>
      <c r="IM23" s="3"/>
      <c r="IN23" s="3"/>
      <c r="IO23" s="3"/>
      <c r="IP23" s="3"/>
      <c r="IQ23" s="3"/>
      <c r="IR23" s="3"/>
    </row>
    <row r="24" spans="1:243" ht="12.75">
      <c r="A24" s="111" t="s">
        <v>58</v>
      </c>
      <c r="B24" s="77" t="s">
        <v>75</v>
      </c>
      <c r="C24" s="23">
        <f t="shared" si="10"/>
        <v>1</v>
      </c>
      <c r="D24" s="17">
        <f t="shared" si="11"/>
        <v>0</v>
      </c>
      <c r="E24" s="69">
        <f t="shared" si="12"/>
        <v>0</v>
      </c>
      <c r="F24" s="17">
        <f t="shared" si="13"/>
        <v>0</v>
      </c>
      <c r="G24" s="17">
        <f t="shared" si="14"/>
        <v>1</v>
      </c>
      <c r="H24" s="69">
        <f t="shared" si="15"/>
        <v>0</v>
      </c>
      <c r="I24" s="167">
        <f t="shared" si="16"/>
        <v>21</v>
      </c>
      <c r="J24" s="71">
        <f t="shared" si="28"/>
        <v>21</v>
      </c>
      <c r="K24" s="71">
        <f>ABS(I24*100/I1)</f>
        <v>0.5833333333333334</v>
      </c>
      <c r="L24" s="70">
        <f>2</f>
        <v>2</v>
      </c>
      <c r="M24" s="70">
        <f t="shared" si="23"/>
        <v>2</v>
      </c>
      <c r="N24" s="70">
        <f t="shared" si="24"/>
        <v>0</v>
      </c>
      <c r="O24" s="70">
        <f t="shared" si="25"/>
        <v>0</v>
      </c>
      <c r="P24" s="70">
        <f t="shared" si="26"/>
        <v>0</v>
      </c>
      <c r="Q24" s="70">
        <f t="shared" si="27"/>
        <v>0</v>
      </c>
      <c r="R24" s="72">
        <f t="shared" si="17"/>
        <v>1</v>
      </c>
      <c r="S24" s="69">
        <f t="shared" si="18"/>
        <v>0</v>
      </c>
      <c r="T24" s="69">
        <f t="shared" si="19"/>
        <v>0</v>
      </c>
      <c r="U24" s="69">
        <f t="shared" si="29"/>
        <v>0</v>
      </c>
      <c r="V24" s="73">
        <f t="shared" si="20"/>
        <v>0</v>
      </c>
      <c r="W24" s="108"/>
      <c r="X24" s="112" t="s">
        <v>93</v>
      </c>
      <c r="Y24" s="69" t="s">
        <v>93</v>
      </c>
      <c r="Z24" s="69" t="s">
        <v>116</v>
      </c>
      <c r="AA24" s="69" t="s">
        <v>116</v>
      </c>
      <c r="AB24" s="69" t="s">
        <v>116</v>
      </c>
      <c r="AC24" s="69" t="s">
        <v>116</v>
      </c>
      <c r="AD24" s="69" t="s">
        <v>116</v>
      </c>
      <c r="AE24" s="69" t="s">
        <v>116</v>
      </c>
      <c r="AF24" s="69" t="s">
        <v>116</v>
      </c>
      <c r="AG24" s="69" t="s">
        <v>116</v>
      </c>
      <c r="AH24" s="69" t="s">
        <v>116</v>
      </c>
      <c r="AI24" s="69" t="s">
        <v>116</v>
      </c>
      <c r="AJ24" s="69" t="s">
        <v>116</v>
      </c>
      <c r="AK24" s="69" t="s">
        <v>116</v>
      </c>
      <c r="AL24" s="69" t="s">
        <v>116</v>
      </c>
      <c r="AM24" s="69" t="s">
        <v>116</v>
      </c>
      <c r="AN24" s="69" t="s">
        <v>116</v>
      </c>
      <c r="AO24" s="69" t="s">
        <v>116</v>
      </c>
      <c r="AP24" s="69" t="s">
        <v>116</v>
      </c>
      <c r="AQ24" s="69" t="s">
        <v>116</v>
      </c>
      <c r="AR24" s="69" t="s">
        <v>116</v>
      </c>
      <c r="AS24" s="69" t="s">
        <v>116</v>
      </c>
      <c r="AT24" s="69" t="s">
        <v>116</v>
      </c>
      <c r="AU24" s="69" t="s">
        <v>116</v>
      </c>
      <c r="AV24" s="69" t="s">
        <v>116</v>
      </c>
      <c r="AW24" s="69" t="s">
        <v>116</v>
      </c>
      <c r="AX24" s="69" t="s">
        <v>116</v>
      </c>
      <c r="AY24" s="69" t="s">
        <v>116</v>
      </c>
      <c r="AZ24" s="69" t="s">
        <v>116</v>
      </c>
      <c r="BA24" s="69" t="s">
        <v>116</v>
      </c>
      <c r="BB24" s="69" t="s">
        <v>116</v>
      </c>
      <c r="BC24" s="69" t="s">
        <v>116</v>
      </c>
      <c r="BD24" s="69" t="s">
        <v>116</v>
      </c>
      <c r="BE24" s="69" t="s">
        <v>116</v>
      </c>
      <c r="BF24" s="69" t="s">
        <v>116</v>
      </c>
      <c r="BG24" s="69" t="s">
        <v>116</v>
      </c>
      <c r="BH24" s="69" t="s">
        <v>116</v>
      </c>
      <c r="BI24" s="69" t="s">
        <v>116</v>
      </c>
      <c r="BJ24" s="69" t="s">
        <v>116</v>
      </c>
      <c r="BK24" s="69" t="s">
        <v>116</v>
      </c>
      <c r="BL24" s="69"/>
      <c r="BM24" s="69"/>
      <c r="BN24" s="69"/>
      <c r="BO24" s="113"/>
      <c r="BP24" s="108"/>
      <c r="BQ24" s="112"/>
      <c r="BR24" s="69">
        <v>21</v>
      </c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3"/>
      <c r="CY24" s="69"/>
      <c r="CZ24" s="73"/>
      <c r="DA24" s="69"/>
      <c r="DB24" s="73"/>
      <c r="DC24" s="69"/>
      <c r="DD24" s="69"/>
      <c r="DE24" s="69"/>
      <c r="DF24" s="69"/>
      <c r="DG24" s="69"/>
      <c r="DH24" s="113"/>
      <c r="DI24" s="114"/>
      <c r="DJ24" s="112"/>
      <c r="DK24" s="69" t="s">
        <v>89</v>
      </c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73"/>
      <c r="ER24" s="69"/>
      <c r="ES24" s="73"/>
      <c r="ET24" s="69"/>
      <c r="EU24" s="73"/>
      <c r="EV24" s="69"/>
      <c r="EW24" s="69"/>
      <c r="EX24" s="110">
        <f t="shared" si="21"/>
        <v>1</v>
      </c>
      <c r="EY24" s="112"/>
      <c r="EZ24" s="133">
        <v>1</v>
      </c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73"/>
      <c r="GG24" s="69"/>
      <c r="GH24" s="73"/>
      <c r="GI24" s="69"/>
      <c r="GJ24" s="73"/>
      <c r="GK24" s="69"/>
      <c r="GL24" s="69"/>
      <c r="GM24" s="69"/>
      <c r="GN24" s="69"/>
      <c r="GO24" s="69"/>
      <c r="GP24" s="113"/>
      <c r="GQ24" s="110">
        <f t="shared" si="22"/>
        <v>0</v>
      </c>
      <c r="GR24" s="112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73"/>
      <c r="HZ24" s="69"/>
      <c r="IA24" s="73"/>
      <c r="IB24" s="69"/>
      <c r="IC24" s="73"/>
      <c r="ID24" s="69"/>
      <c r="IE24" s="115"/>
      <c r="IF24" s="112"/>
      <c r="IG24" s="69"/>
      <c r="IH24" s="69"/>
      <c r="II24" s="115"/>
    </row>
    <row r="25" spans="1:243" ht="12.75">
      <c r="A25" s="111" t="s">
        <v>118</v>
      </c>
      <c r="B25" s="77" t="s">
        <v>77</v>
      </c>
      <c r="C25" s="23">
        <f>COUNT(BQ25:DH25)</f>
        <v>4</v>
      </c>
      <c r="D25" s="17">
        <f>COUNTIF(X25:BO25,"T")</f>
        <v>3</v>
      </c>
      <c r="E25" s="69">
        <f>COUNTIF(BQ25:DH25,90)</f>
        <v>1</v>
      </c>
      <c r="F25" s="17">
        <f t="shared" si="13"/>
        <v>2</v>
      </c>
      <c r="G25" s="17">
        <f t="shared" si="14"/>
        <v>1</v>
      </c>
      <c r="H25" s="69">
        <f>COUNTIF(BQ25:DH25,"S")</f>
        <v>0</v>
      </c>
      <c r="I25" s="167">
        <f>SUM(BQ25:DH25)</f>
        <v>241</v>
      </c>
      <c r="J25" s="71">
        <f t="shared" si="28"/>
        <v>60.25</v>
      </c>
      <c r="K25" s="71">
        <f>ABS(I25*100/I1)</f>
        <v>6.694444444444445</v>
      </c>
      <c r="L25" s="70">
        <v>8</v>
      </c>
      <c r="M25" s="70">
        <f>COUNTIF(X25:BO25,"C")+COUNTIF(X25:BO25,"T")</f>
        <v>4</v>
      </c>
      <c r="N25" s="70">
        <f>SUM(O25:Q25)</f>
        <v>3</v>
      </c>
      <c r="O25" s="70">
        <f>COUNTIF(X25:BO25,"DT")</f>
        <v>3</v>
      </c>
      <c r="P25" s="70">
        <f>COUNTIF(X25:BO25,"L")</f>
        <v>0</v>
      </c>
      <c r="Q25" s="70">
        <f>COUNTIF(X25:BO25,"S")</f>
        <v>0</v>
      </c>
      <c r="R25" s="72">
        <f t="shared" si="17"/>
        <v>2</v>
      </c>
      <c r="S25" s="69">
        <f t="shared" si="18"/>
        <v>0</v>
      </c>
      <c r="T25" s="69">
        <f t="shared" si="19"/>
        <v>0</v>
      </c>
      <c r="U25" s="69">
        <f t="shared" si="29"/>
        <v>0</v>
      </c>
      <c r="V25" s="73">
        <f t="shared" si="20"/>
        <v>0</v>
      </c>
      <c r="W25" s="108"/>
      <c r="X25" s="112" t="s">
        <v>139</v>
      </c>
      <c r="Y25" s="112" t="s">
        <v>139</v>
      </c>
      <c r="Z25" s="69" t="s">
        <v>84</v>
      </c>
      <c r="AA25" s="69" t="s">
        <v>84</v>
      </c>
      <c r="AB25" s="69" t="s">
        <v>84</v>
      </c>
      <c r="AC25" s="69" t="s">
        <v>93</v>
      </c>
      <c r="AD25" s="69" t="s">
        <v>100</v>
      </c>
      <c r="AE25" s="69" t="s">
        <v>116</v>
      </c>
      <c r="AF25" s="69" t="s">
        <v>100</v>
      </c>
      <c r="AG25" s="69" t="s">
        <v>100</v>
      </c>
      <c r="AH25" s="69" t="s">
        <v>116</v>
      </c>
      <c r="AI25" s="69" t="s">
        <v>116</v>
      </c>
      <c r="AJ25" s="69" t="s">
        <v>116</v>
      </c>
      <c r="AK25" s="69" t="s">
        <v>116</v>
      </c>
      <c r="AL25" s="69" t="s">
        <v>116</v>
      </c>
      <c r="AM25" s="69" t="s">
        <v>116</v>
      </c>
      <c r="AN25" s="69" t="s">
        <v>116</v>
      </c>
      <c r="AO25" s="69" t="s">
        <v>116</v>
      </c>
      <c r="AP25" s="69" t="s">
        <v>116</v>
      </c>
      <c r="AQ25" s="69" t="s">
        <v>116</v>
      </c>
      <c r="AR25" s="69" t="s">
        <v>116</v>
      </c>
      <c r="AS25" s="69" t="s">
        <v>116</v>
      </c>
      <c r="AT25" s="69" t="s">
        <v>116</v>
      </c>
      <c r="AU25" s="69" t="s">
        <v>116</v>
      </c>
      <c r="AV25" s="69" t="s">
        <v>116</v>
      </c>
      <c r="AW25" s="69" t="s">
        <v>116</v>
      </c>
      <c r="AX25" s="69" t="s">
        <v>116</v>
      </c>
      <c r="AY25" s="69" t="s">
        <v>116</v>
      </c>
      <c r="AZ25" s="69" t="s">
        <v>116</v>
      </c>
      <c r="BA25" s="69" t="s">
        <v>116</v>
      </c>
      <c r="BB25" s="69" t="s">
        <v>116</v>
      </c>
      <c r="BC25" s="69" t="s">
        <v>116</v>
      </c>
      <c r="BD25" s="69" t="s">
        <v>116</v>
      </c>
      <c r="BE25" s="69" t="s">
        <v>116</v>
      </c>
      <c r="BF25" s="69" t="s">
        <v>116</v>
      </c>
      <c r="BG25" s="69" t="s">
        <v>116</v>
      </c>
      <c r="BH25" s="69" t="s">
        <v>116</v>
      </c>
      <c r="BI25" s="69" t="s">
        <v>116</v>
      </c>
      <c r="BJ25" s="69" t="s">
        <v>116</v>
      </c>
      <c r="BK25" s="69" t="s">
        <v>116</v>
      </c>
      <c r="BL25" s="69"/>
      <c r="BM25" s="69"/>
      <c r="BN25" s="69"/>
      <c r="BO25" s="113"/>
      <c r="BP25" s="108"/>
      <c r="BQ25" s="112"/>
      <c r="BR25" s="69"/>
      <c r="BS25" s="69">
        <v>70</v>
      </c>
      <c r="BT25" s="69">
        <v>90</v>
      </c>
      <c r="BU25" s="69">
        <v>50</v>
      </c>
      <c r="BV25" s="69">
        <v>31</v>
      </c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3"/>
      <c r="CY25" s="69"/>
      <c r="CZ25" s="73"/>
      <c r="DA25" s="69"/>
      <c r="DB25" s="73"/>
      <c r="DC25" s="69"/>
      <c r="DD25" s="69"/>
      <c r="DE25" s="69"/>
      <c r="DF25" s="69"/>
      <c r="DG25" s="69"/>
      <c r="DH25" s="113"/>
      <c r="DI25" s="114"/>
      <c r="DJ25" s="112"/>
      <c r="DK25" s="69"/>
      <c r="DL25" s="69" t="s">
        <v>90</v>
      </c>
      <c r="DM25" s="69"/>
      <c r="DN25" s="69" t="s">
        <v>90</v>
      </c>
      <c r="DO25" s="69" t="s">
        <v>89</v>
      </c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73"/>
      <c r="ER25" s="69"/>
      <c r="ES25" s="73"/>
      <c r="ET25" s="69"/>
      <c r="EU25" s="73"/>
      <c r="EV25" s="69"/>
      <c r="EW25" s="69"/>
      <c r="EX25" s="110">
        <f t="shared" si="21"/>
        <v>2</v>
      </c>
      <c r="EY25" s="112"/>
      <c r="EZ25" s="69"/>
      <c r="FA25" s="69"/>
      <c r="FB25" s="69"/>
      <c r="FC25" s="133">
        <v>1</v>
      </c>
      <c r="FD25" s="133">
        <v>1</v>
      </c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73"/>
      <c r="GG25" s="69"/>
      <c r="GH25" s="73"/>
      <c r="GI25" s="69"/>
      <c r="GJ25" s="73"/>
      <c r="GK25" s="69"/>
      <c r="GL25" s="69"/>
      <c r="GM25" s="69"/>
      <c r="GN25" s="69"/>
      <c r="GO25" s="69"/>
      <c r="GP25" s="113"/>
      <c r="GQ25" s="110">
        <f t="shared" si="22"/>
        <v>0</v>
      </c>
      <c r="GR25" s="112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73"/>
      <c r="HZ25" s="69"/>
      <c r="IA25" s="73"/>
      <c r="IB25" s="69"/>
      <c r="IC25" s="73"/>
      <c r="ID25" s="69"/>
      <c r="IE25" s="115"/>
      <c r="IF25" s="112"/>
      <c r="IG25" s="69"/>
      <c r="IH25" s="69"/>
      <c r="II25" s="115"/>
    </row>
    <row r="26" spans="1:252" s="2" customFormat="1" ht="12.75">
      <c r="A26" s="111" t="s">
        <v>59</v>
      </c>
      <c r="B26" s="77" t="s">
        <v>77</v>
      </c>
      <c r="C26" s="23">
        <f t="shared" si="10"/>
        <v>33</v>
      </c>
      <c r="D26" s="17">
        <f t="shared" si="11"/>
        <v>18</v>
      </c>
      <c r="E26" s="69">
        <f t="shared" si="12"/>
        <v>13</v>
      </c>
      <c r="F26" s="17">
        <f t="shared" si="13"/>
        <v>5</v>
      </c>
      <c r="G26" s="17">
        <f t="shared" si="14"/>
        <v>15</v>
      </c>
      <c r="H26" s="69">
        <f t="shared" si="15"/>
        <v>0</v>
      </c>
      <c r="I26" s="167">
        <f t="shared" si="16"/>
        <v>1763</v>
      </c>
      <c r="J26" s="71">
        <f t="shared" si="28"/>
        <v>53.42424242424242</v>
      </c>
      <c r="K26" s="71">
        <f>ABS(I26*100/I1)</f>
        <v>48.97222222222222</v>
      </c>
      <c r="L26" s="70">
        <f>K1</f>
        <v>40</v>
      </c>
      <c r="M26" s="70">
        <f t="shared" si="23"/>
        <v>35</v>
      </c>
      <c r="N26" s="70">
        <f t="shared" si="24"/>
        <v>5</v>
      </c>
      <c r="O26" s="70">
        <f t="shared" si="25"/>
        <v>5</v>
      </c>
      <c r="P26" s="70">
        <f t="shared" si="26"/>
        <v>0</v>
      </c>
      <c r="Q26" s="70">
        <f t="shared" si="27"/>
        <v>0</v>
      </c>
      <c r="R26" s="72">
        <f t="shared" si="17"/>
        <v>5</v>
      </c>
      <c r="S26" s="69">
        <f t="shared" si="18"/>
        <v>0</v>
      </c>
      <c r="T26" s="69">
        <f t="shared" si="19"/>
        <v>0</v>
      </c>
      <c r="U26" s="69">
        <f t="shared" si="29"/>
        <v>0</v>
      </c>
      <c r="V26" s="73">
        <f t="shared" si="20"/>
        <v>1</v>
      </c>
      <c r="W26" s="108"/>
      <c r="X26" s="112" t="s">
        <v>93</v>
      </c>
      <c r="Y26" s="69" t="s">
        <v>100</v>
      </c>
      <c r="Z26" s="69" t="s">
        <v>100</v>
      </c>
      <c r="AA26" s="69" t="s">
        <v>93</v>
      </c>
      <c r="AB26" s="69" t="s">
        <v>100</v>
      </c>
      <c r="AC26" s="69" t="s">
        <v>100</v>
      </c>
      <c r="AD26" s="69" t="s">
        <v>84</v>
      </c>
      <c r="AE26" s="69" t="s">
        <v>93</v>
      </c>
      <c r="AF26" s="69" t="s">
        <v>84</v>
      </c>
      <c r="AG26" s="69" t="s">
        <v>93</v>
      </c>
      <c r="AH26" s="69" t="s">
        <v>93</v>
      </c>
      <c r="AI26" s="69" t="s">
        <v>93</v>
      </c>
      <c r="AJ26" s="69" t="s">
        <v>93</v>
      </c>
      <c r="AK26" s="69" t="s">
        <v>84</v>
      </c>
      <c r="AL26" s="69" t="s">
        <v>84</v>
      </c>
      <c r="AM26" s="69" t="s">
        <v>93</v>
      </c>
      <c r="AN26" s="69" t="s">
        <v>93</v>
      </c>
      <c r="AO26" s="69" t="s">
        <v>93</v>
      </c>
      <c r="AP26" s="69" t="s">
        <v>93</v>
      </c>
      <c r="AQ26" s="69" t="s">
        <v>84</v>
      </c>
      <c r="AR26" s="69" t="s">
        <v>93</v>
      </c>
      <c r="AS26" s="69" t="s">
        <v>93</v>
      </c>
      <c r="AT26" s="69" t="s">
        <v>84</v>
      </c>
      <c r="AU26" s="69" t="s">
        <v>84</v>
      </c>
      <c r="AV26" s="69" t="s">
        <v>84</v>
      </c>
      <c r="AW26" s="69" t="s">
        <v>93</v>
      </c>
      <c r="AX26" s="69" t="s">
        <v>84</v>
      </c>
      <c r="AY26" s="69" t="s">
        <v>84</v>
      </c>
      <c r="AZ26" s="69" t="s">
        <v>84</v>
      </c>
      <c r="BA26" s="69" t="s">
        <v>84</v>
      </c>
      <c r="BB26" s="69" t="s">
        <v>84</v>
      </c>
      <c r="BC26" s="69" t="s">
        <v>84</v>
      </c>
      <c r="BD26" s="69" t="s">
        <v>84</v>
      </c>
      <c r="BE26" s="73" t="s">
        <v>100</v>
      </c>
      <c r="BF26" s="69" t="s">
        <v>93</v>
      </c>
      <c r="BG26" s="73" t="s">
        <v>84</v>
      </c>
      <c r="BH26" s="69" t="s">
        <v>93</v>
      </c>
      <c r="BI26" s="73" t="s">
        <v>84</v>
      </c>
      <c r="BJ26" s="69" t="s">
        <v>84</v>
      </c>
      <c r="BK26" s="69" t="s">
        <v>93</v>
      </c>
      <c r="BL26" s="69"/>
      <c r="BM26" s="69"/>
      <c r="BN26" s="69"/>
      <c r="BO26" s="113"/>
      <c r="BP26" s="108"/>
      <c r="BQ26" s="112">
        <v>29</v>
      </c>
      <c r="BR26" s="69"/>
      <c r="BS26" s="69"/>
      <c r="BT26" s="69"/>
      <c r="BU26" s="69"/>
      <c r="BV26" s="69"/>
      <c r="BW26" s="69">
        <v>90</v>
      </c>
      <c r="BX26" s="69">
        <v>32</v>
      </c>
      <c r="BY26" s="69">
        <v>45</v>
      </c>
      <c r="BZ26" s="69">
        <v>13</v>
      </c>
      <c r="CA26" s="69">
        <v>30</v>
      </c>
      <c r="CB26" s="69">
        <v>10</v>
      </c>
      <c r="CC26" s="69">
        <v>8</v>
      </c>
      <c r="CD26" s="69">
        <v>90</v>
      </c>
      <c r="CE26" s="69">
        <v>90</v>
      </c>
      <c r="CF26" s="69">
        <v>9</v>
      </c>
      <c r="CG26" s="69">
        <v>19</v>
      </c>
      <c r="CH26" s="69">
        <v>9</v>
      </c>
      <c r="CI26" s="69">
        <v>29</v>
      </c>
      <c r="CJ26" s="69">
        <v>90</v>
      </c>
      <c r="CK26" s="69">
        <v>1</v>
      </c>
      <c r="CL26" s="69">
        <v>67</v>
      </c>
      <c r="CM26" s="69">
        <v>64</v>
      </c>
      <c r="CN26" s="69">
        <v>90</v>
      </c>
      <c r="CO26" s="69">
        <v>90</v>
      </c>
      <c r="CP26" s="69">
        <v>32</v>
      </c>
      <c r="CQ26" s="69">
        <v>45</v>
      </c>
      <c r="CR26" s="69">
        <v>90</v>
      </c>
      <c r="CS26" s="69">
        <v>90</v>
      </c>
      <c r="CT26" s="69">
        <v>90</v>
      </c>
      <c r="CU26" s="69">
        <v>90</v>
      </c>
      <c r="CV26" s="69">
        <v>77</v>
      </c>
      <c r="CW26" s="69">
        <v>90</v>
      </c>
      <c r="CX26" s="73"/>
      <c r="CY26" s="69">
        <v>20</v>
      </c>
      <c r="CZ26" s="73">
        <v>90</v>
      </c>
      <c r="DA26" s="69">
        <v>9</v>
      </c>
      <c r="DB26" s="73">
        <v>90</v>
      </c>
      <c r="DC26" s="69">
        <v>45</v>
      </c>
      <c r="DD26" s="69"/>
      <c r="DE26" s="69"/>
      <c r="DF26" s="69"/>
      <c r="DG26" s="69"/>
      <c r="DH26" s="113"/>
      <c r="DI26" s="108"/>
      <c r="DJ26" s="112" t="s">
        <v>89</v>
      </c>
      <c r="DK26" s="69"/>
      <c r="DL26" s="69"/>
      <c r="DM26" s="69"/>
      <c r="DN26" s="69"/>
      <c r="DO26" s="69"/>
      <c r="DP26" s="69"/>
      <c r="DQ26" s="69" t="s">
        <v>89</v>
      </c>
      <c r="DR26" s="69" t="s">
        <v>90</v>
      </c>
      <c r="DS26" s="69" t="s">
        <v>89</v>
      </c>
      <c r="DT26" s="69" t="s">
        <v>89</v>
      </c>
      <c r="DU26" s="69" t="s">
        <v>89</v>
      </c>
      <c r="DV26" s="69" t="s">
        <v>89</v>
      </c>
      <c r="DW26" s="69"/>
      <c r="DX26" s="69"/>
      <c r="DY26" s="69" t="s">
        <v>89</v>
      </c>
      <c r="DZ26" s="69" t="s">
        <v>89</v>
      </c>
      <c r="EA26" s="69" t="s">
        <v>89</v>
      </c>
      <c r="EB26" s="69" t="s">
        <v>89</v>
      </c>
      <c r="EC26" s="69"/>
      <c r="ED26" s="69" t="s">
        <v>89</v>
      </c>
      <c r="EE26" s="69" t="s">
        <v>89</v>
      </c>
      <c r="EF26" s="69" t="s">
        <v>90</v>
      </c>
      <c r="EG26" s="69"/>
      <c r="EH26" s="69"/>
      <c r="EI26" s="69" t="s">
        <v>89</v>
      </c>
      <c r="EJ26" s="69" t="s">
        <v>90</v>
      </c>
      <c r="EK26" s="69"/>
      <c r="EL26" s="69"/>
      <c r="EM26" s="69"/>
      <c r="EN26" s="69"/>
      <c r="EO26" s="69" t="s">
        <v>90</v>
      </c>
      <c r="EP26" s="69"/>
      <c r="EQ26" s="73"/>
      <c r="ER26" s="69" t="s">
        <v>89</v>
      </c>
      <c r="ES26" s="73"/>
      <c r="ET26" s="69" t="s">
        <v>89</v>
      </c>
      <c r="EU26" s="73"/>
      <c r="EV26" s="69" t="s">
        <v>90</v>
      </c>
      <c r="EW26" s="69"/>
      <c r="EX26" s="110">
        <f t="shared" si="21"/>
        <v>5</v>
      </c>
      <c r="EY26" s="112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133">
        <v>1</v>
      </c>
      <c r="FS26" s="69"/>
      <c r="FT26" s="133">
        <v>1</v>
      </c>
      <c r="FU26" s="69"/>
      <c r="FV26" s="69"/>
      <c r="FW26" s="69"/>
      <c r="FX26" s="69"/>
      <c r="FY26" s="69"/>
      <c r="FZ26" s="69"/>
      <c r="GA26" s="69"/>
      <c r="GB26" s="133">
        <v>1</v>
      </c>
      <c r="GC26" s="69"/>
      <c r="GD26" s="69"/>
      <c r="GE26" s="69"/>
      <c r="GF26" s="73"/>
      <c r="GG26" s="69"/>
      <c r="GH26" s="73"/>
      <c r="GI26" s="69"/>
      <c r="GJ26" s="133">
        <v>1</v>
      </c>
      <c r="GK26" s="133">
        <v>1</v>
      </c>
      <c r="GL26" s="69"/>
      <c r="GM26" s="69"/>
      <c r="GN26" s="69"/>
      <c r="GO26" s="69"/>
      <c r="GP26" s="113"/>
      <c r="GQ26" s="110">
        <f t="shared" si="22"/>
        <v>1</v>
      </c>
      <c r="GR26" s="112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>
        <v>1</v>
      </c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73"/>
      <c r="HZ26" s="69"/>
      <c r="IA26" s="73"/>
      <c r="IB26" s="69"/>
      <c r="IC26" s="73"/>
      <c r="ID26" s="69"/>
      <c r="IE26" s="115"/>
      <c r="IF26" s="112"/>
      <c r="IG26" s="69"/>
      <c r="IH26" s="69"/>
      <c r="II26" s="115"/>
      <c r="IJ26" s="3"/>
      <c r="IK26" s="3"/>
      <c r="IL26" s="3"/>
      <c r="IM26" s="3"/>
      <c r="IN26" s="3"/>
      <c r="IO26" s="3"/>
      <c r="IP26" s="3"/>
      <c r="IQ26" s="3"/>
      <c r="IR26" s="3"/>
    </row>
    <row r="27" spans="1:243" ht="12.75">
      <c r="A27" s="111" t="s">
        <v>53</v>
      </c>
      <c r="B27" s="77" t="s">
        <v>76</v>
      </c>
      <c r="C27" s="23">
        <f t="shared" si="10"/>
        <v>33</v>
      </c>
      <c r="D27" s="17">
        <f t="shared" si="11"/>
        <v>33</v>
      </c>
      <c r="E27" s="69">
        <f t="shared" si="12"/>
        <v>28</v>
      </c>
      <c r="F27" s="17">
        <f t="shared" si="13"/>
        <v>1</v>
      </c>
      <c r="G27" s="17">
        <f t="shared" si="14"/>
        <v>0</v>
      </c>
      <c r="H27" s="69">
        <f t="shared" si="15"/>
        <v>5</v>
      </c>
      <c r="I27" s="167">
        <f t="shared" si="16"/>
        <v>2899</v>
      </c>
      <c r="J27" s="71">
        <f t="shared" si="28"/>
        <v>87.84848484848484</v>
      </c>
      <c r="K27" s="71">
        <f>ABS(I27*100/I1)</f>
        <v>80.52777777777777</v>
      </c>
      <c r="L27" s="70">
        <f>K1</f>
        <v>40</v>
      </c>
      <c r="M27" s="70">
        <f t="shared" si="23"/>
        <v>33</v>
      </c>
      <c r="N27" s="70">
        <f t="shared" si="24"/>
        <v>7</v>
      </c>
      <c r="O27" s="70">
        <f t="shared" si="25"/>
        <v>1</v>
      </c>
      <c r="P27" s="70">
        <f t="shared" si="26"/>
        <v>1</v>
      </c>
      <c r="Q27" s="70">
        <f t="shared" si="27"/>
        <v>5</v>
      </c>
      <c r="R27" s="72">
        <f t="shared" si="17"/>
        <v>8</v>
      </c>
      <c r="S27" s="69">
        <f t="shared" si="18"/>
        <v>1</v>
      </c>
      <c r="T27" s="69">
        <f t="shared" si="19"/>
        <v>3</v>
      </c>
      <c r="U27" s="69">
        <f t="shared" si="29"/>
        <v>4</v>
      </c>
      <c r="V27" s="73">
        <f t="shared" si="20"/>
        <v>1</v>
      </c>
      <c r="W27" s="108"/>
      <c r="X27" s="112" t="s">
        <v>84</v>
      </c>
      <c r="Y27" s="69" t="s">
        <v>84</v>
      </c>
      <c r="Z27" s="69" t="s">
        <v>84</v>
      </c>
      <c r="AA27" s="69" t="s">
        <v>84</v>
      </c>
      <c r="AB27" s="69" t="s">
        <v>84</v>
      </c>
      <c r="AC27" s="69" t="s">
        <v>84</v>
      </c>
      <c r="AD27" s="69" t="s">
        <v>84</v>
      </c>
      <c r="AE27" s="69" t="s">
        <v>84</v>
      </c>
      <c r="AF27" s="69" t="s">
        <v>84</v>
      </c>
      <c r="AG27" s="69" t="s">
        <v>84</v>
      </c>
      <c r="AH27" s="69" t="s">
        <v>84</v>
      </c>
      <c r="AI27" s="140" t="s">
        <v>91</v>
      </c>
      <c r="AJ27" s="69" t="s">
        <v>84</v>
      </c>
      <c r="AK27" s="140" t="s">
        <v>91</v>
      </c>
      <c r="AL27" s="69" t="s">
        <v>100</v>
      </c>
      <c r="AM27" s="69" t="s">
        <v>84</v>
      </c>
      <c r="AN27" s="69" t="s">
        <v>84</v>
      </c>
      <c r="AO27" s="69" t="s">
        <v>84</v>
      </c>
      <c r="AP27" s="69" t="s">
        <v>84</v>
      </c>
      <c r="AQ27" s="69" t="s">
        <v>84</v>
      </c>
      <c r="AR27" s="69" t="s">
        <v>84</v>
      </c>
      <c r="AS27" s="69" t="s">
        <v>84</v>
      </c>
      <c r="AT27" s="69" t="s">
        <v>84</v>
      </c>
      <c r="AU27" s="69" t="s">
        <v>84</v>
      </c>
      <c r="AV27" s="69" t="s">
        <v>94</v>
      </c>
      <c r="AW27" s="69" t="s">
        <v>84</v>
      </c>
      <c r="AX27" s="140" t="s">
        <v>91</v>
      </c>
      <c r="AY27" s="69" t="s">
        <v>84</v>
      </c>
      <c r="AZ27" s="69" t="s">
        <v>84</v>
      </c>
      <c r="BA27" s="69" t="s">
        <v>84</v>
      </c>
      <c r="BB27" s="69" t="s">
        <v>84</v>
      </c>
      <c r="BC27" s="69" t="s">
        <v>84</v>
      </c>
      <c r="BD27" s="140" t="s">
        <v>91</v>
      </c>
      <c r="BE27" s="73" t="s">
        <v>84</v>
      </c>
      <c r="BF27" s="69" t="s">
        <v>84</v>
      </c>
      <c r="BG27" s="73" t="s">
        <v>84</v>
      </c>
      <c r="BH27" s="69" t="s">
        <v>84</v>
      </c>
      <c r="BI27" s="73" t="s">
        <v>84</v>
      </c>
      <c r="BJ27" s="69" t="s">
        <v>84</v>
      </c>
      <c r="BK27" s="140" t="s">
        <v>91</v>
      </c>
      <c r="BL27" s="69"/>
      <c r="BM27" s="69"/>
      <c r="BN27" s="69"/>
      <c r="BO27" s="113"/>
      <c r="BP27" s="108"/>
      <c r="BQ27" s="112">
        <v>90</v>
      </c>
      <c r="BR27" s="69">
        <v>90</v>
      </c>
      <c r="BS27" s="69">
        <v>90</v>
      </c>
      <c r="BT27" s="69">
        <v>90</v>
      </c>
      <c r="BU27" s="69">
        <v>90</v>
      </c>
      <c r="BV27" s="69">
        <v>90</v>
      </c>
      <c r="BW27" s="69">
        <v>90</v>
      </c>
      <c r="BX27" s="69">
        <v>90</v>
      </c>
      <c r="BY27" s="69">
        <v>90</v>
      </c>
      <c r="BZ27" s="69">
        <v>90</v>
      </c>
      <c r="CA27" s="171">
        <v>89</v>
      </c>
      <c r="CB27" s="140" t="s">
        <v>91</v>
      </c>
      <c r="CC27" s="69">
        <v>90</v>
      </c>
      <c r="CD27" s="140" t="s">
        <v>91</v>
      </c>
      <c r="CE27" s="69"/>
      <c r="CF27" s="69">
        <v>90</v>
      </c>
      <c r="CG27" s="69">
        <v>90</v>
      </c>
      <c r="CH27" s="69">
        <v>90</v>
      </c>
      <c r="CI27" s="69">
        <v>90</v>
      </c>
      <c r="CJ27" s="69">
        <v>90</v>
      </c>
      <c r="CK27" s="69">
        <v>90</v>
      </c>
      <c r="CL27" s="69">
        <v>90</v>
      </c>
      <c r="CM27" s="69">
        <v>90</v>
      </c>
      <c r="CN27" s="69">
        <v>90</v>
      </c>
      <c r="CO27" s="69"/>
      <c r="CP27" s="171">
        <v>75</v>
      </c>
      <c r="CQ27" s="140" t="s">
        <v>91</v>
      </c>
      <c r="CR27" s="69">
        <v>90</v>
      </c>
      <c r="CS27" s="69">
        <v>90</v>
      </c>
      <c r="CT27" s="69">
        <v>90</v>
      </c>
      <c r="CU27" s="69">
        <v>90</v>
      </c>
      <c r="CV27" s="171">
        <v>89</v>
      </c>
      <c r="CW27" s="140" t="s">
        <v>91</v>
      </c>
      <c r="CX27" s="73">
        <v>90</v>
      </c>
      <c r="CY27" s="69">
        <v>90</v>
      </c>
      <c r="CZ27" s="73">
        <v>90</v>
      </c>
      <c r="DA27" s="69">
        <v>90</v>
      </c>
      <c r="DB27" s="73">
        <v>65</v>
      </c>
      <c r="DC27" s="171">
        <v>61</v>
      </c>
      <c r="DD27" s="140" t="s">
        <v>91</v>
      </c>
      <c r="DE27" s="69"/>
      <c r="DF27" s="69"/>
      <c r="DG27" s="69"/>
      <c r="DH27" s="113"/>
      <c r="DI27" s="114"/>
      <c r="DJ27" s="112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73"/>
      <c r="ER27" s="69"/>
      <c r="ES27" s="73"/>
      <c r="ET27" s="69"/>
      <c r="EU27" s="73" t="s">
        <v>90</v>
      </c>
      <c r="EV27" s="69"/>
      <c r="EW27" s="69"/>
      <c r="EX27" s="110">
        <f t="shared" si="21"/>
        <v>10</v>
      </c>
      <c r="EY27" s="131">
        <v>1</v>
      </c>
      <c r="EZ27" s="131">
        <v>1</v>
      </c>
      <c r="FA27" s="69"/>
      <c r="FB27" s="131">
        <v>1</v>
      </c>
      <c r="FC27" s="131">
        <v>1</v>
      </c>
      <c r="FD27" s="69"/>
      <c r="FE27" s="69"/>
      <c r="FF27" s="69"/>
      <c r="FG27" s="69"/>
      <c r="FH27" s="69"/>
      <c r="FI27" s="139" t="s">
        <v>126</v>
      </c>
      <c r="FJ27" s="140" t="s">
        <v>91</v>
      </c>
      <c r="FK27" s="131">
        <v>1</v>
      </c>
      <c r="FL27" s="140" t="s">
        <v>91</v>
      </c>
      <c r="FM27" s="69"/>
      <c r="FN27" s="69"/>
      <c r="FO27" s="69"/>
      <c r="FP27" s="69"/>
      <c r="FQ27" s="69"/>
      <c r="FR27" s="133">
        <v>1</v>
      </c>
      <c r="FS27" s="69"/>
      <c r="FT27" s="69"/>
      <c r="FU27" s="69"/>
      <c r="FV27" s="69"/>
      <c r="FW27" s="69"/>
      <c r="FX27" s="139" t="s">
        <v>126</v>
      </c>
      <c r="FY27" s="140" t="s">
        <v>91</v>
      </c>
      <c r="FZ27" s="69"/>
      <c r="GA27" s="69"/>
      <c r="GB27" s="133">
        <v>1</v>
      </c>
      <c r="GC27" s="69"/>
      <c r="GD27" s="131">
        <v>2</v>
      </c>
      <c r="GE27" s="140" t="s">
        <v>91</v>
      </c>
      <c r="GF27" s="73"/>
      <c r="GG27" s="69"/>
      <c r="GH27" s="133">
        <v>1</v>
      </c>
      <c r="GI27" s="69"/>
      <c r="GJ27" s="73"/>
      <c r="GK27" s="139" t="s">
        <v>126</v>
      </c>
      <c r="GL27" s="140" t="s">
        <v>91</v>
      </c>
      <c r="GM27" s="69"/>
      <c r="GN27" s="69"/>
      <c r="GO27" s="69"/>
      <c r="GP27" s="113"/>
      <c r="GQ27" s="110">
        <f t="shared" si="22"/>
        <v>1</v>
      </c>
      <c r="GR27" s="112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>
        <v>1</v>
      </c>
      <c r="HU27" s="69"/>
      <c r="HV27" s="69"/>
      <c r="HW27" s="69"/>
      <c r="HX27" s="69"/>
      <c r="HY27" s="73"/>
      <c r="HZ27" s="69"/>
      <c r="IA27" s="73"/>
      <c r="IB27" s="69"/>
      <c r="IC27" s="73"/>
      <c r="ID27" s="69"/>
      <c r="IE27" s="115"/>
      <c r="IF27" s="112"/>
      <c r="IG27" s="69"/>
      <c r="IH27" s="69"/>
      <c r="II27" s="115"/>
    </row>
    <row r="28" spans="1:243" ht="12.75">
      <c r="A28" s="111" t="s">
        <v>65</v>
      </c>
      <c r="B28" s="77" t="s">
        <v>75</v>
      </c>
      <c r="C28" s="23">
        <f t="shared" si="10"/>
        <v>4</v>
      </c>
      <c r="D28" s="17">
        <f>COUNTIF(X28:BO28,"T")</f>
        <v>3</v>
      </c>
      <c r="E28" s="69">
        <f>COUNTIF(BQ28:DH28,90)</f>
        <v>1</v>
      </c>
      <c r="F28" s="17">
        <f t="shared" si="13"/>
        <v>2</v>
      </c>
      <c r="G28" s="17">
        <f t="shared" si="14"/>
        <v>1</v>
      </c>
      <c r="H28" s="69">
        <f>COUNTIF(BQ28:DH28,"S")</f>
        <v>0</v>
      </c>
      <c r="I28" s="167">
        <f>SUM(BQ28:DH28)</f>
        <v>199</v>
      </c>
      <c r="J28" s="71">
        <f>ABS(I28/C28)</f>
        <v>49.75</v>
      </c>
      <c r="K28" s="71">
        <f>ABS(I28*100/I1)</f>
        <v>5.527777777777778</v>
      </c>
      <c r="L28" s="70">
        <v>7</v>
      </c>
      <c r="M28" s="70">
        <f>COUNTIF(X28:BO28,"C")+COUNTIF(X28:BO28,"T")</f>
        <v>4</v>
      </c>
      <c r="N28" s="70">
        <f>SUM(O28:Q28)</f>
        <v>2</v>
      </c>
      <c r="O28" s="70">
        <f>COUNTIF(X28:BO28,"DT")</f>
        <v>2</v>
      </c>
      <c r="P28" s="70">
        <f>COUNTIF(X28:BO28,"L")</f>
        <v>0</v>
      </c>
      <c r="Q28" s="70">
        <f>COUNTIF(X28:BO28,"S")</f>
        <v>0</v>
      </c>
      <c r="R28" s="72">
        <f t="shared" si="17"/>
        <v>0</v>
      </c>
      <c r="S28" s="69">
        <f t="shared" si="18"/>
        <v>0</v>
      </c>
      <c r="T28" s="69">
        <f t="shared" si="19"/>
        <v>0</v>
      </c>
      <c r="U28" s="69">
        <f>SUM(S28:T28)</f>
        <v>0</v>
      </c>
      <c r="V28" s="73">
        <f t="shared" si="20"/>
        <v>0</v>
      </c>
      <c r="W28" s="108"/>
      <c r="X28" s="112" t="s">
        <v>139</v>
      </c>
      <c r="Y28" s="112" t="s">
        <v>139</v>
      </c>
      <c r="Z28" s="112" t="s">
        <v>139</v>
      </c>
      <c r="AA28" s="69" t="s">
        <v>84</v>
      </c>
      <c r="AB28" s="69" t="s">
        <v>84</v>
      </c>
      <c r="AC28" s="69" t="s">
        <v>84</v>
      </c>
      <c r="AD28" s="69" t="s">
        <v>100</v>
      </c>
      <c r="AE28" s="69" t="s">
        <v>116</v>
      </c>
      <c r="AF28" s="69" t="s">
        <v>93</v>
      </c>
      <c r="AG28" s="69" t="s">
        <v>100</v>
      </c>
      <c r="AH28" s="69" t="s">
        <v>116</v>
      </c>
      <c r="AI28" s="69" t="s">
        <v>116</v>
      </c>
      <c r="AJ28" s="69" t="s">
        <v>116</v>
      </c>
      <c r="AK28" s="69" t="s">
        <v>116</v>
      </c>
      <c r="AL28" s="69" t="s">
        <v>116</v>
      </c>
      <c r="AM28" s="69" t="s">
        <v>116</v>
      </c>
      <c r="AN28" s="69" t="s">
        <v>116</v>
      </c>
      <c r="AO28" s="69" t="s">
        <v>116</v>
      </c>
      <c r="AP28" s="69" t="s">
        <v>116</v>
      </c>
      <c r="AQ28" s="69" t="s">
        <v>116</v>
      </c>
      <c r="AR28" s="69" t="s">
        <v>116</v>
      </c>
      <c r="AS28" s="69" t="s">
        <v>116</v>
      </c>
      <c r="AT28" s="69" t="s">
        <v>116</v>
      </c>
      <c r="AU28" s="69" t="s">
        <v>116</v>
      </c>
      <c r="AV28" s="69" t="s">
        <v>116</v>
      </c>
      <c r="AW28" s="69" t="s">
        <v>116</v>
      </c>
      <c r="AX28" s="69" t="s">
        <v>116</v>
      </c>
      <c r="AY28" s="69" t="s">
        <v>116</v>
      </c>
      <c r="AZ28" s="69" t="s">
        <v>116</v>
      </c>
      <c r="BA28" s="69" t="s">
        <v>116</v>
      </c>
      <c r="BB28" s="69" t="s">
        <v>116</v>
      </c>
      <c r="BC28" s="69" t="s">
        <v>116</v>
      </c>
      <c r="BD28" s="69" t="s">
        <v>116</v>
      </c>
      <c r="BE28" s="69" t="s">
        <v>116</v>
      </c>
      <c r="BF28" s="69" t="s">
        <v>116</v>
      </c>
      <c r="BG28" s="69" t="s">
        <v>116</v>
      </c>
      <c r="BH28" s="69" t="s">
        <v>116</v>
      </c>
      <c r="BI28" s="69" t="s">
        <v>116</v>
      </c>
      <c r="BJ28" s="69" t="s">
        <v>116</v>
      </c>
      <c r="BK28" s="69" t="s">
        <v>116</v>
      </c>
      <c r="BL28" s="69" t="s">
        <v>116</v>
      </c>
      <c r="BM28" s="69" t="s">
        <v>116</v>
      </c>
      <c r="BN28" s="69" t="s">
        <v>116</v>
      </c>
      <c r="BO28" s="69" t="s">
        <v>116</v>
      </c>
      <c r="BP28" s="108"/>
      <c r="BQ28" s="112"/>
      <c r="BR28" s="69"/>
      <c r="BS28" s="69"/>
      <c r="BT28" s="69">
        <v>45</v>
      </c>
      <c r="BU28" s="69">
        <v>90</v>
      </c>
      <c r="BV28" s="69">
        <v>45</v>
      </c>
      <c r="BW28" s="69"/>
      <c r="BX28" s="69"/>
      <c r="BY28" s="69">
        <v>19</v>
      </c>
      <c r="BZ28" s="69"/>
      <c r="CA28" s="69"/>
      <c r="CB28" s="69"/>
      <c r="CC28" s="69"/>
      <c r="CD28" s="69" t="s">
        <v>116</v>
      </c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3"/>
      <c r="CY28" s="69"/>
      <c r="CZ28" s="73"/>
      <c r="DA28" s="69"/>
      <c r="DB28" s="73"/>
      <c r="DC28" s="69"/>
      <c r="DD28" s="69"/>
      <c r="DE28" s="69"/>
      <c r="DF28" s="69"/>
      <c r="DG28" s="69"/>
      <c r="DH28" s="113"/>
      <c r="DI28" s="114"/>
      <c r="DJ28" s="112"/>
      <c r="DK28" s="69"/>
      <c r="DL28" s="69"/>
      <c r="DM28" s="69" t="s">
        <v>90</v>
      </c>
      <c r="DN28" s="69"/>
      <c r="DO28" s="69" t="s">
        <v>90</v>
      </c>
      <c r="DP28" s="69"/>
      <c r="DQ28" s="69"/>
      <c r="DR28" s="69" t="s">
        <v>89</v>
      </c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73"/>
      <c r="ER28" s="69"/>
      <c r="ES28" s="73"/>
      <c r="ET28" s="69"/>
      <c r="EU28" s="73"/>
      <c r="EV28" s="69"/>
      <c r="EW28" s="69"/>
      <c r="EX28" s="110">
        <f t="shared" si="21"/>
        <v>0</v>
      </c>
      <c r="EY28" s="112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73"/>
      <c r="GG28" s="69"/>
      <c r="GH28" s="73"/>
      <c r="GI28" s="69"/>
      <c r="GJ28" s="73"/>
      <c r="GK28" s="69"/>
      <c r="GL28" s="69"/>
      <c r="GM28" s="69"/>
      <c r="GN28" s="69"/>
      <c r="GO28" s="69"/>
      <c r="GP28" s="113"/>
      <c r="GQ28" s="110">
        <f t="shared" si="22"/>
        <v>0</v>
      </c>
      <c r="GR28" s="112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73"/>
      <c r="HZ28" s="69"/>
      <c r="IA28" s="73"/>
      <c r="IB28" s="69"/>
      <c r="IC28" s="73"/>
      <c r="ID28" s="69"/>
      <c r="IE28" s="115"/>
      <c r="IF28" s="112"/>
      <c r="IG28" s="69"/>
      <c r="IH28" s="69"/>
      <c r="II28" s="115"/>
    </row>
    <row r="29" spans="1:252" s="2" customFormat="1" ht="12.75">
      <c r="A29" s="111" t="s">
        <v>54</v>
      </c>
      <c r="B29" s="77" t="s">
        <v>76</v>
      </c>
      <c r="C29" s="23">
        <f t="shared" si="10"/>
        <v>21</v>
      </c>
      <c r="D29" s="17">
        <f t="shared" si="11"/>
        <v>7</v>
      </c>
      <c r="E29" s="69">
        <f t="shared" si="12"/>
        <v>1</v>
      </c>
      <c r="F29" s="17">
        <f t="shared" si="13"/>
        <v>6</v>
      </c>
      <c r="G29" s="17">
        <f t="shared" si="14"/>
        <v>14</v>
      </c>
      <c r="H29" s="69">
        <f t="shared" si="15"/>
        <v>0</v>
      </c>
      <c r="I29" s="167">
        <f t="shared" si="16"/>
        <v>690</v>
      </c>
      <c r="J29" s="71">
        <f t="shared" si="28"/>
        <v>32.857142857142854</v>
      </c>
      <c r="K29" s="71">
        <f>ABS(I29*100/I1)</f>
        <v>19.166666666666668</v>
      </c>
      <c r="L29" s="70">
        <f>K1</f>
        <v>40</v>
      </c>
      <c r="M29" s="70">
        <f t="shared" si="23"/>
        <v>26</v>
      </c>
      <c r="N29" s="162">
        <f t="shared" si="24"/>
        <v>13</v>
      </c>
      <c r="O29" s="70">
        <f t="shared" si="25"/>
        <v>10</v>
      </c>
      <c r="P29" s="70">
        <f t="shared" si="26"/>
        <v>3</v>
      </c>
      <c r="Q29" s="70">
        <f t="shared" si="27"/>
        <v>0</v>
      </c>
      <c r="R29" s="72">
        <f t="shared" si="17"/>
        <v>1</v>
      </c>
      <c r="S29" s="69">
        <f t="shared" si="18"/>
        <v>0</v>
      </c>
      <c r="T29" s="69">
        <f t="shared" si="19"/>
        <v>0</v>
      </c>
      <c r="U29" s="69">
        <f t="shared" si="29"/>
        <v>0</v>
      </c>
      <c r="V29" s="73">
        <f t="shared" si="20"/>
        <v>1</v>
      </c>
      <c r="W29" s="108"/>
      <c r="X29" s="112" t="s">
        <v>84</v>
      </c>
      <c r="Y29" s="69" t="s">
        <v>84</v>
      </c>
      <c r="Z29" s="69" t="s">
        <v>93</v>
      </c>
      <c r="AA29" s="69" t="s">
        <v>100</v>
      </c>
      <c r="AB29" s="69" t="s">
        <v>94</v>
      </c>
      <c r="AC29" s="69" t="s">
        <v>94</v>
      </c>
      <c r="AD29" s="69" t="s">
        <v>94</v>
      </c>
      <c r="AE29" s="69" t="s">
        <v>93</v>
      </c>
      <c r="AF29" s="69" t="s">
        <v>100</v>
      </c>
      <c r="AG29" s="69" t="s">
        <v>100</v>
      </c>
      <c r="AH29" s="69" t="s">
        <v>100</v>
      </c>
      <c r="AI29" s="69" t="s">
        <v>93</v>
      </c>
      <c r="AJ29" s="69" t="s">
        <v>93</v>
      </c>
      <c r="AK29" s="69" t="s">
        <v>93</v>
      </c>
      <c r="AL29" s="69" t="s">
        <v>93</v>
      </c>
      <c r="AM29" s="69" t="s">
        <v>93</v>
      </c>
      <c r="AN29" s="69" t="s">
        <v>84</v>
      </c>
      <c r="AO29" s="69" t="s">
        <v>84</v>
      </c>
      <c r="AP29" s="69" t="s">
        <v>93</v>
      </c>
      <c r="AQ29" s="69" t="s">
        <v>84</v>
      </c>
      <c r="AR29" s="69" t="s">
        <v>93</v>
      </c>
      <c r="AS29" s="69" t="s">
        <v>93</v>
      </c>
      <c r="AT29" s="69" t="s">
        <v>93</v>
      </c>
      <c r="AU29" s="69" t="s">
        <v>93</v>
      </c>
      <c r="AV29" s="69" t="s">
        <v>93</v>
      </c>
      <c r="AW29" s="69" t="s">
        <v>100</v>
      </c>
      <c r="AX29" s="69" t="s">
        <v>93</v>
      </c>
      <c r="AY29" s="69" t="s">
        <v>93</v>
      </c>
      <c r="AZ29" s="69" t="s">
        <v>93</v>
      </c>
      <c r="BA29" s="69" t="s">
        <v>93</v>
      </c>
      <c r="BB29" s="69" t="s">
        <v>100</v>
      </c>
      <c r="BC29" s="69" t="s">
        <v>100</v>
      </c>
      <c r="BD29" s="69" t="s">
        <v>100</v>
      </c>
      <c r="BE29" s="73" t="s">
        <v>100</v>
      </c>
      <c r="BF29" s="69" t="s">
        <v>100</v>
      </c>
      <c r="BG29" s="73" t="s">
        <v>93</v>
      </c>
      <c r="BH29" s="160"/>
      <c r="BI29" s="73" t="s">
        <v>84</v>
      </c>
      <c r="BJ29" s="69" t="s">
        <v>93</v>
      </c>
      <c r="BK29" s="69" t="s">
        <v>84</v>
      </c>
      <c r="BL29" s="69"/>
      <c r="BM29" s="69"/>
      <c r="BN29" s="69"/>
      <c r="BO29" s="113"/>
      <c r="BP29" s="108"/>
      <c r="BQ29" s="112">
        <v>90</v>
      </c>
      <c r="BR29" s="69">
        <v>69</v>
      </c>
      <c r="BS29" s="69">
        <v>1</v>
      </c>
      <c r="BT29" s="69"/>
      <c r="BU29" s="69"/>
      <c r="BV29" s="69"/>
      <c r="BW29" s="69"/>
      <c r="BX29" s="69">
        <v>5</v>
      </c>
      <c r="BY29" s="69"/>
      <c r="BZ29" s="69"/>
      <c r="CA29" s="69"/>
      <c r="CB29" s="69">
        <v>6</v>
      </c>
      <c r="CC29" s="69">
        <v>10</v>
      </c>
      <c r="CD29" s="69">
        <v>11</v>
      </c>
      <c r="CE29" s="69">
        <v>11</v>
      </c>
      <c r="CF29" s="69">
        <v>2</v>
      </c>
      <c r="CG29" s="69">
        <v>65</v>
      </c>
      <c r="CH29" s="69">
        <v>51</v>
      </c>
      <c r="CI29" s="69">
        <v>15</v>
      </c>
      <c r="CJ29" s="69">
        <v>45</v>
      </c>
      <c r="CK29" s="69" t="s">
        <v>93</v>
      </c>
      <c r="CL29" s="69">
        <v>27</v>
      </c>
      <c r="CM29" s="69"/>
      <c r="CN29" s="69">
        <v>45</v>
      </c>
      <c r="CO29" s="69">
        <v>22</v>
      </c>
      <c r="CP29" s="69"/>
      <c r="CQ29" s="69">
        <v>42</v>
      </c>
      <c r="CR29" s="69">
        <v>25</v>
      </c>
      <c r="CS29" s="69"/>
      <c r="CT29" s="69"/>
      <c r="CU29" s="69"/>
      <c r="CV29" s="69"/>
      <c r="CW29" s="69"/>
      <c r="CX29" s="73"/>
      <c r="CY29" s="69"/>
      <c r="CZ29" s="73">
        <v>34</v>
      </c>
      <c r="DA29" s="69"/>
      <c r="DB29" s="73">
        <v>54</v>
      </c>
      <c r="DC29" s="69" t="s">
        <v>93</v>
      </c>
      <c r="DD29" s="69">
        <v>60</v>
      </c>
      <c r="DE29" s="69"/>
      <c r="DF29" s="69"/>
      <c r="DG29" s="69"/>
      <c r="DH29" s="113"/>
      <c r="DI29" s="108"/>
      <c r="DJ29" s="112"/>
      <c r="DK29" s="69" t="s">
        <v>90</v>
      </c>
      <c r="DL29" s="69" t="s">
        <v>89</v>
      </c>
      <c r="DM29" s="69"/>
      <c r="DN29" s="69"/>
      <c r="DO29" s="69"/>
      <c r="DP29" s="69"/>
      <c r="DQ29" s="69" t="s">
        <v>89</v>
      </c>
      <c r="DR29" s="69"/>
      <c r="DS29" s="69"/>
      <c r="DT29" s="69"/>
      <c r="DU29" s="69" t="s">
        <v>89</v>
      </c>
      <c r="DV29" s="69" t="s">
        <v>89</v>
      </c>
      <c r="DW29" s="69" t="s">
        <v>89</v>
      </c>
      <c r="DX29" s="69" t="s">
        <v>89</v>
      </c>
      <c r="DY29" s="69" t="s">
        <v>89</v>
      </c>
      <c r="DZ29" s="69" t="s">
        <v>90</v>
      </c>
      <c r="EA29" s="69" t="s">
        <v>90</v>
      </c>
      <c r="EB29" s="69" t="s">
        <v>89</v>
      </c>
      <c r="EC29" s="69" t="s">
        <v>90</v>
      </c>
      <c r="ED29" s="69"/>
      <c r="EE29" s="69" t="s">
        <v>89</v>
      </c>
      <c r="EF29" s="69"/>
      <c r="EG29" s="69" t="s">
        <v>89</v>
      </c>
      <c r="EH29" s="69" t="s">
        <v>89</v>
      </c>
      <c r="EI29" s="69"/>
      <c r="EJ29" s="69" t="s">
        <v>89</v>
      </c>
      <c r="EK29" s="69" t="s">
        <v>89</v>
      </c>
      <c r="EL29" s="69"/>
      <c r="EM29" s="69"/>
      <c r="EN29" s="69"/>
      <c r="EO29" s="69"/>
      <c r="EP29" s="69"/>
      <c r="EQ29" s="73"/>
      <c r="ER29" s="69"/>
      <c r="ES29" s="73" t="s">
        <v>89</v>
      </c>
      <c r="ET29" s="69"/>
      <c r="EU29" s="73" t="s">
        <v>90</v>
      </c>
      <c r="EV29" s="69"/>
      <c r="EW29" s="69" t="s">
        <v>90</v>
      </c>
      <c r="EX29" s="110">
        <f t="shared" si="21"/>
        <v>1</v>
      </c>
      <c r="EY29" s="112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133">
        <v>1</v>
      </c>
      <c r="FX29" s="69"/>
      <c r="FY29" s="69"/>
      <c r="FZ29" s="69"/>
      <c r="GA29" s="69"/>
      <c r="GB29" s="69"/>
      <c r="GC29" s="69"/>
      <c r="GD29" s="69"/>
      <c r="GE29" s="69"/>
      <c r="GF29" s="73"/>
      <c r="GG29" s="69"/>
      <c r="GH29" s="73"/>
      <c r="GI29" s="69"/>
      <c r="GJ29" s="73"/>
      <c r="GK29" s="69"/>
      <c r="GL29" s="69"/>
      <c r="GM29" s="69"/>
      <c r="GN29" s="69"/>
      <c r="GO29" s="69"/>
      <c r="GP29" s="113"/>
      <c r="GQ29" s="110">
        <f t="shared" si="22"/>
        <v>1</v>
      </c>
      <c r="GR29" s="112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>
        <v>1</v>
      </c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73"/>
      <c r="HZ29" s="69"/>
      <c r="IA29" s="73"/>
      <c r="IB29" s="69"/>
      <c r="IC29" s="73"/>
      <c r="ID29" s="69"/>
      <c r="IE29" s="115"/>
      <c r="IF29" s="112"/>
      <c r="IG29" s="69"/>
      <c r="IH29" s="69"/>
      <c r="II29" s="115"/>
      <c r="IJ29" s="3"/>
      <c r="IK29" s="3"/>
      <c r="IL29" s="3"/>
      <c r="IM29" s="3"/>
      <c r="IN29" s="3"/>
      <c r="IO29" s="3"/>
      <c r="IP29" s="3"/>
      <c r="IQ29" s="3"/>
      <c r="IR29" s="3"/>
    </row>
    <row r="30" spans="1:243" ht="12.75">
      <c r="A30" s="78" t="s">
        <v>55</v>
      </c>
      <c r="B30" s="77" t="s">
        <v>76</v>
      </c>
      <c r="C30" s="23">
        <f t="shared" si="10"/>
        <v>36</v>
      </c>
      <c r="D30" s="17">
        <f t="shared" si="11"/>
        <v>34</v>
      </c>
      <c r="E30" s="69">
        <f t="shared" si="12"/>
        <v>26</v>
      </c>
      <c r="F30" s="17">
        <f t="shared" si="13"/>
        <v>9</v>
      </c>
      <c r="G30" s="17">
        <f t="shared" si="14"/>
        <v>2</v>
      </c>
      <c r="H30" s="69">
        <f t="shared" si="15"/>
        <v>3</v>
      </c>
      <c r="I30" s="167">
        <f t="shared" si="16"/>
        <v>3011</v>
      </c>
      <c r="J30" s="71">
        <f t="shared" si="28"/>
        <v>83.63888888888889</v>
      </c>
      <c r="K30" s="71">
        <f>ABS(I30*100/I1)</f>
        <v>83.63888888888889</v>
      </c>
      <c r="L30" s="70">
        <f>K1</f>
        <v>40</v>
      </c>
      <c r="M30" s="70">
        <f t="shared" si="23"/>
        <v>36</v>
      </c>
      <c r="N30" s="70">
        <f t="shared" si="24"/>
        <v>4</v>
      </c>
      <c r="O30" s="70">
        <f t="shared" si="25"/>
        <v>0</v>
      </c>
      <c r="P30" s="70">
        <f t="shared" si="26"/>
        <v>1</v>
      </c>
      <c r="Q30" s="70">
        <f t="shared" si="27"/>
        <v>3</v>
      </c>
      <c r="R30" s="72">
        <f t="shared" si="17"/>
        <v>10</v>
      </c>
      <c r="S30" s="69">
        <f t="shared" si="18"/>
        <v>1</v>
      </c>
      <c r="T30" s="69">
        <f t="shared" si="19"/>
        <v>0</v>
      </c>
      <c r="U30" s="69">
        <f t="shared" si="29"/>
        <v>1</v>
      </c>
      <c r="V30" s="73">
        <f t="shared" si="20"/>
        <v>2</v>
      </c>
      <c r="W30" s="108"/>
      <c r="X30" s="112" t="s">
        <v>84</v>
      </c>
      <c r="Y30" s="69" t="s">
        <v>84</v>
      </c>
      <c r="Z30" s="69" t="s">
        <v>93</v>
      </c>
      <c r="AA30" s="69" t="s">
        <v>94</v>
      </c>
      <c r="AB30" s="69" t="s">
        <v>84</v>
      </c>
      <c r="AC30" s="69" t="s">
        <v>84</v>
      </c>
      <c r="AD30" s="69" t="s">
        <v>84</v>
      </c>
      <c r="AE30" s="69" t="s">
        <v>84</v>
      </c>
      <c r="AF30" s="69" t="s">
        <v>93</v>
      </c>
      <c r="AG30" s="69" t="s">
        <v>84</v>
      </c>
      <c r="AH30" s="69" t="s">
        <v>84</v>
      </c>
      <c r="AI30" s="69" t="s">
        <v>84</v>
      </c>
      <c r="AJ30" s="69" t="s">
        <v>84</v>
      </c>
      <c r="AK30" s="69" t="s">
        <v>84</v>
      </c>
      <c r="AL30" s="69" t="s">
        <v>84</v>
      </c>
      <c r="AM30" s="69" t="s">
        <v>84</v>
      </c>
      <c r="AN30" s="69" t="s">
        <v>84</v>
      </c>
      <c r="AO30" s="69" t="s">
        <v>84</v>
      </c>
      <c r="AP30" s="69" t="s">
        <v>84</v>
      </c>
      <c r="AQ30" s="69" t="s">
        <v>84</v>
      </c>
      <c r="AR30" s="69" t="s">
        <v>84</v>
      </c>
      <c r="AS30" s="69" t="s">
        <v>84</v>
      </c>
      <c r="AT30" s="69" t="s">
        <v>84</v>
      </c>
      <c r="AU30" s="69" t="s">
        <v>84</v>
      </c>
      <c r="AV30" s="140" t="s">
        <v>91</v>
      </c>
      <c r="AW30" s="69" t="s">
        <v>84</v>
      </c>
      <c r="AX30" s="69" t="s">
        <v>84</v>
      </c>
      <c r="AY30" s="69" t="s">
        <v>84</v>
      </c>
      <c r="AZ30" s="69" t="s">
        <v>84</v>
      </c>
      <c r="BA30" s="69" t="s">
        <v>84</v>
      </c>
      <c r="BB30" s="69" t="s">
        <v>84</v>
      </c>
      <c r="BC30" s="69" t="s">
        <v>84</v>
      </c>
      <c r="BD30" s="69" t="s">
        <v>84</v>
      </c>
      <c r="BE30" s="73" t="s">
        <v>84</v>
      </c>
      <c r="BF30" s="69" t="s">
        <v>84</v>
      </c>
      <c r="BG30" s="140" t="s">
        <v>91</v>
      </c>
      <c r="BH30" s="69" t="s">
        <v>84</v>
      </c>
      <c r="BI30" s="73" t="s">
        <v>84</v>
      </c>
      <c r="BJ30" s="69" t="s">
        <v>84</v>
      </c>
      <c r="BK30" s="140" t="s">
        <v>91</v>
      </c>
      <c r="BL30" s="69"/>
      <c r="BM30" s="69"/>
      <c r="BN30" s="69"/>
      <c r="BO30" s="113"/>
      <c r="BP30" s="108"/>
      <c r="BQ30" s="112">
        <v>61</v>
      </c>
      <c r="BR30" s="69">
        <v>90</v>
      </c>
      <c r="BS30" s="69">
        <v>45</v>
      </c>
      <c r="BT30" s="69"/>
      <c r="BU30" s="69">
        <v>68</v>
      </c>
      <c r="BV30" s="69">
        <v>90</v>
      </c>
      <c r="BW30" s="69">
        <v>90</v>
      </c>
      <c r="BX30" s="69">
        <v>90</v>
      </c>
      <c r="BY30" s="69">
        <v>45</v>
      </c>
      <c r="BZ30" s="69">
        <v>90</v>
      </c>
      <c r="CA30" s="69">
        <v>60</v>
      </c>
      <c r="CB30" s="69">
        <v>80</v>
      </c>
      <c r="CC30" s="69">
        <v>90</v>
      </c>
      <c r="CD30" s="69">
        <v>79</v>
      </c>
      <c r="CE30" s="69">
        <v>90</v>
      </c>
      <c r="CF30" s="69">
        <v>90</v>
      </c>
      <c r="CG30" s="69">
        <v>90</v>
      </c>
      <c r="CH30" s="69">
        <v>90</v>
      </c>
      <c r="CI30" s="69">
        <v>90</v>
      </c>
      <c r="CJ30" s="69">
        <v>90</v>
      </c>
      <c r="CK30" s="69">
        <v>90</v>
      </c>
      <c r="CL30" s="69">
        <v>63</v>
      </c>
      <c r="CM30" s="69">
        <v>90</v>
      </c>
      <c r="CN30" s="69">
        <v>90</v>
      </c>
      <c r="CO30" s="140" t="s">
        <v>91</v>
      </c>
      <c r="CP30" s="69">
        <v>90</v>
      </c>
      <c r="CQ30" s="69">
        <v>90</v>
      </c>
      <c r="CR30" s="69">
        <v>90</v>
      </c>
      <c r="CS30" s="69">
        <v>90</v>
      </c>
      <c r="CT30" s="69">
        <v>90</v>
      </c>
      <c r="CU30" s="69">
        <v>90</v>
      </c>
      <c r="CV30" s="69">
        <v>90</v>
      </c>
      <c r="CW30" s="69">
        <v>90</v>
      </c>
      <c r="CX30" s="160">
        <v>90</v>
      </c>
      <c r="CY30" s="69">
        <v>81</v>
      </c>
      <c r="CZ30" s="140" t="s">
        <v>91</v>
      </c>
      <c r="DA30" s="69">
        <v>90</v>
      </c>
      <c r="DB30" s="73">
        <v>90</v>
      </c>
      <c r="DC30" s="171">
        <v>89</v>
      </c>
      <c r="DD30" s="140" t="s">
        <v>91</v>
      </c>
      <c r="DE30" s="69"/>
      <c r="DF30" s="69"/>
      <c r="DG30" s="69"/>
      <c r="DH30" s="113"/>
      <c r="DI30" s="114"/>
      <c r="DJ30" s="112" t="s">
        <v>90</v>
      </c>
      <c r="DK30" s="69"/>
      <c r="DL30" s="69" t="s">
        <v>89</v>
      </c>
      <c r="DM30" s="69"/>
      <c r="DN30" s="69" t="s">
        <v>90</v>
      </c>
      <c r="DO30" s="69"/>
      <c r="DP30" s="69"/>
      <c r="DQ30" s="69"/>
      <c r="DR30" s="69" t="s">
        <v>89</v>
      </c>
      <c r="DS30" s="69"/>
      <c r="DT30" s="69" t="s">
        <v>90</v>
      </c>
      <c r="DU30" s="69" t="s">
        <v>90</v>
      </c>
      <c r="DV30" s="69"/>
      <c r="DW30" s="69" t="s">
        <v>90</v>
      </c>
      <c r="DX30" s="69" t="s">
        <v>90</v>
      </c>
      <c r="DY30" s="69"/>
      <c r="DZ30" s="69"/>
      <c r="EA30" s="69"/>
      <c r="EB30" s="69"/>
      <c r="EC30" s="69"/>
      <c r="ED30" s="69"/>
      <c r="EE30" s="69" t="s">
        <v>90</v>
      </c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73" t="s">
        <v>90</v>
      </c>
      <c r="ER30" s="69" t="s">
        <v>90</v>
      </c>
      <c r="ES30" s="73"/>
      <c r="ET30" s="69"/>
      <c r="EU30" s="73"/>
      <c r="EV30" s="69"/>
      <c r="EW30" s="69"/>
      <c r="EX30" s="110">
        <f t="shared" si="21"/>
        <v>12</v>
      </c>
      <c r="EY30" s="112"/>
      <c r="EZ30" s="69"/>
      <c r="FA30" s="69"/>
      <c r="FB30" s="69"/>
      <c r="FC30" s="133">
        <v>1</v>
      </c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133">
        <v>1</v>
      </c>
      <c r="FR30" s="69"/>
      <c r="FS30" s="69"/>
      <c r="FT30" s="133">
        <v>1</v>
      </c>
      <c r="FU30" s="133">
        <v>1</v>
      </c>
      <c r="FV30" s="131">
        <v>1</v>
      </c>
      <c r="FW30" s="140" t="s">
        <v>91</v>
      </c>
      <c r="FX30" s="69"/>
      <c r="FY30" s="69"/>
      <c r="FZ30" s="131">
        <v>1</v>
      </c>
      <c r="GA30" s="131">
        <v>1</v>
      </c>
      <c r="GB30" s="133">
        <v>1</v>
      </c>
      <c r="GC30" s="69"/>
      <c r="GD30" s="69"/>
      <c r="GE30" s="131">
        <v>1</v>
      </c>
      <c r="GF30" s="73"/>
      <c r="GG30" s="131">
        <v>1</v>
      </c>
      <c r="GH30" s="140" t="s">
        <v>91</v>
      </c>
      <c r="GI30" s="69"/>
      <c r="GJ30" s="73"/>
      <c r="GK30" s="131">
        <v>2</v>
      </c>
      <c r="GL30" s="69"/>
      <c r="GM30" s="69"/>
      <c r="GN30" s="69"/>
      <c r="GO30" s="69"/>
      <c r="GP30" s="113"/>
      <c r="GQ30" s="110">
        <f t="shared" si="22"/>
        <v>2</v>
      </c>
      <c r="GR30" s="112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>
        <v>1</v>
      </c>
      <c r="HE30" s="69"/>
      <c r="HF30" s="69"/>
      <c r="HG30" s="69">
        <v>1</v>
      </c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73"/>
      <c r="HZ30" s="69"/>
      <c r="IA30" s="73"/>
      <c r="IB30" s="69"/>
      <c r="IC30" s="73"/>
      <c r="ID30" s="69"/>
      <c r="IE30" s="115"/>
      <c r="IF30" s="112"/>
      <c r="IG30" s="69"/>
      <c r="IH30" s="69"/>
      <c r="II30" s="115"/>
    </row>
    <row r="31" spans="1:243" ht="12.75">
      <c r="A31" s="78" t="s">
        <v>141</v>
      </c>
      <c r="B31" s="77" t="s">
        <v>142</v>
      </c>
      <c r="C31" s="23">
        <f>COUNT(BQ31:DH31)</f>
        <v>13</v>
      </c>
      <c r="D31" s="17">
        <f>COUNTIF(X31:BO31,"T")</f>
        <v>0</v>
      </c>
      <c r="E31" s="69">
        <f>COUNTIF(BQ31:DH31,90)</f>
        <v>0</v>
      </c>
      <c r="F31" s="17">
        <f t="shared" si="13"/>
        <v>1</v>
      </c>
      <c r="G31" s="17">
        <f t="shared" si="14"/>
        <v>13</v>
      </c>
      <c r="H31" s="69">
        <f>COUNTIF(BQ31:DH31,"S")</f>
        <v>0</v>
      </c>
      <c r="I31" s="167">
        <f>SUM(BQ31:DH31)</f>
        <v>357</v>
      </c>
      <c r="J31" s="71">
        <f>ABS(I31/C31)</f>
        <v>27.46153846153846</v>
      </c>
      <c r="K31" s="71">
        <f>ABS(I31*100/I1)</f>
        <v>9.916666666666666</v>
      </c>
      <c r="L31" s="70">
        <f>K1-19</f>
        <v>21</v>
      </c>
      <c r="M31" s="70">
        <f>COUNTIF(X31:BO31,"C")+COUNTIF(X31:BO31,"T")</f>
        <v>15</v>
      </c>
      <c r="N31" s="162">
        <f>SUM(O31:Q31)</f>
        <v>5</v>
      </c>
      <c r="O31" s="70">
        <f>COUNTIF(X31:BO31,"DT")</f>
        <v>5</v>
      </c>
      <c r="P31" s="70">
        <f>COUNTIF(X31:BO31,"L")</f>
        <v>0</v>
      </c>
      <c r="Q31" s="70">
        <f>COUNTIF(X31:BO31,"S")</f>
        <v>0</v>
      </c>
      <c r="R31" s="72">
        <f t="shared" si="17"/>
        <v>1</v>
      </c>
      <c r="S31" s="69">
        <f t="shared" si="18"/>
        <v>0</v>
      </c>
      <c r="T31" s="69">
        <f t="shared" si="19"/>
        <v>0</v>
      </c>
      <c r="U31" s="69">
        <f>SUM(S31:T31)</f>
        <v>0</v>
      </c>
      <c r="V31" s="73">
        <f t="shared" si="20"/>
        <v>1</v>
      </c>
      <c r="W31" s="108"/>
      <c r="X31" s="112" t="s">
        <v>139</v>
      </c>
      <c r="Y31" s="112" t="s">
        <v>139</v>
      </c>
      <c r="Z31" s="112" t="s">
        <v>139</v>
      </c>
      <c r="AA31" s="112" t="s">
        <v>139</v>
      </c>
      <c r="AB31" s="112" t="s">
        <v>139</v>
      </c>
      <c r="AC31" s="112" t="s">
        <v>139</v>
      </c>
      <c r="AD31" s="112" t="s">
        <v>139</v>
      </c>
      <c r="AE31" s="112" t="s">
        <v>139</v>
      </c>
      <c r="AF31" s="112" t="s">
        <v>139</v>
      </c>
      <c r="AG31" s="112" t="s">
        <v>139</v>
      </c>
      <c r="AH31" s="112" t="s">
        <v>139</v>
      </c>
      <c r="AI31" s="112" t="s">
        <v>139</v>
      </c>
      <c r="AJ31" s="112" t="s">
        <v>139</v>
      </c>
      <c r="AK31" s="112" t="s">
        <v>139</v>
      </c>
      <c r="AL31" s="112" t="s">
        <v>139</v>
      </c>
      <c r="AM31" s="112" t="s">
        <v>139</v>
      </c>
      <c r="AN31" s="112" t="s">
        <v>139</v>
      </c>
      <c r="AO31" s="112" t="s">
        <v>139</v>
      </c>
      <c r="AP31" s="112" t="s">
        <v>139</v>
      </c>
      <c r="AQ31" s="69" t="s">
        <v>93</v>
      </c>
      <c r="AR31" s="69" t="s">
        <v>93</v>
      </c>
      <c r="AS31" s="69" t="s">
        <v>93</v>
      </c>
      <c r="AT31" s="69" t="s">
        <v>100</v>
      </c>
      <c r="AU31" s="69" t="s">
        <v>93</v>
      </c>
      <c r="AV31" s="69" t="s">
        <v>93</v>
      </c>
      <c r="AW31" s="69" t="s">
        <v>93</v>
      </c>
      <c r="AX31" s="69" t="s">
        <v>100</v>
      </c>
      <c r="AY31" s="69" t="s">
        <v>100</v>
      </c>
      <c r="AZ31" s="69" t="s">
        <v>93</v>
      </c>
      <c r="BA31" s="69" t="s">
        <v>93</v>
      </c>
      <c r="BB31" s="69" t="s">
        <v>93</v>
      </c>
      <c r="BC31" s="69" t="s">
        <v>93</v>
      </c>
      <c r="BD31" s="69" t="s">
        <v>93</v>
      </c>
      <c r="BE31" s="73" t="s">
        <v>93</v>
      </c>
      <c r="BF31" s="69" t="s">
        <v>93</v>
      </c>
      <c r="BG31" s="73" t="s">
        <v>93</v>
      </c>
      <c r="BH31" s="160"/>
      <c r="BI31" s="73" t="s">
        <v>93</v>
      </c>
      <c r="BJ31" s="69" t="s">
        <v>100</v>
      </c>
      <c r="BK31" s="69" t="s">
        <v>100</v>
      </c>
      <c r="BL31" s="69"/>
      <c r="BM31" s="69"/>
      <c r="BN31" s="69"/>
      <c r="BO31" s="113"/>
      <c r="BP31" s="108"/>
      <c r="BQ31" s="112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>
        <v>45</v>
      </c>
      <c r="CK31" s="69">
        <v>11</v>
      </c>
      <c r="CL31" s="69">
        <v>37</v>
      </c>
      <c r="CM31" s="69"/>
      <c r="CN31" s="69">
        <v>40</v>
      </c>
      <c r="CO31" s="69">
        <v>45</v>
      </c>
      <c r="CP31" s="69">
        <v>1</v>
      </c>
      <c r="CQ31" s="69"/>
      <c r="CR31" s="69"/>
      <c r="CS31" s="69"/>
      <c r="CT31" s="69">
        <v>45</v>
      </c>
      <c r="CU31" s="69">
        <v>13</v>
      </c>
      <c r="CV31" s="69">
        <v>13</v>
      </c>
      <c r="CW31" s="69">
        <v>45</v>
      </c>
      <c r="CX31" s="160"/>
      <c r="CY31" s="69">
        <v>9</v>
      </c>
      <c r="CZ31" s="73">
        <v>28</v>
      </c>
      <c r="DA31" s="69"/>
      <c r="DB31" s="73">
        <v>25</v>
      </c>
      <c r="DC31" s="69"/>
      <c r="DD31" s="69"/>
      <c r="DE31" s="69"/>
      <c r="DF31" s="69"/>
      <c r="DG31" s="69"/>
      <c r="DH31" s="113"/>
      <c r="DI31" s="114"/>
      <c r="DJ31" s="112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 t="s">
        <v>89</v>
      </c>
      <c r="ED31" s="69" t="s">
        <v>89</v>
      </c>
      <c r="EE31" s="69" t="s">
        <v>90</v>
      </c>
      <c r="EF31" s="69"/>
      <c r="EG31" s="69" t="s">
        <v>89</v>
      </c>
      <c r="EH31" s="69" t="s">
        <v>89</v>
      </c>
      <c r="EI31" s="69" t="s">
        <v>89</v>
      </c>
      <c r="EJ31" s="69"/>
      <c r="EK31" s="69"/>
      <c r="EL31" s="69"/>
      <c r="EM31" s="69" t="s">
        <v>89</v>
      </c>
      <c r="EN31" s="69" t="s">
        <v>89</v>
      </c>
      <c r="EO31" s="69" t="s">
        <v>89</v>
      </c>
      <c r="EP31" s="69" t="s">
        <v>89</v>
      </c>
      <c r="EQ31" s="73" t="s">
        <v>89</v>
      </c>
      <c r="ER31" s="69" t="s">
        <v>89</v>
      </c>
      <c r="ES31" s="73" t="s">
        <v>89</v>
      </c>
      <c r="ET31" s="69"/>
      <c r="EU31" s="73" t="s">
        <v>89</v>
      </c>
      <c r="EV31" s="69"/>
      <c r="EW31" s="69"/>
      <c r="EX31" s="110">
        <f t="shared" si="21"/>
        <v>1</v>
      </c>
      <c r="EY31" s="112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133">
        <v>1</v>
      </c>
      <c r="FW31" s="69"/>
      <c r="FX31" s="69"/>
      <c r="FY31" s="69"/>
      <c r="FZ31" s="69"/>
      <c r="GA31" s="69"/>
      <c r="GB31" s="69"/>
      <c r="GC31" s="69"/>
      <c r="GD31" s="69"/>
      <c r="GE31" s="69"/>
      <c r="GF31" s="73"/>
      <c r="GG31" s="69"/>
      <c r="GH31" s="73"/>
      <c r="GI31" s="69"/>
      <c r="GJ31" s="73"/>
      <c r="GK31" s="69"/>
      <c r="GL31" s="69"/>
      <c r="GM31" s="69"/>
      <c r="GN31" s="69"/>
      <c r="GO31" s="69"/>
      <c r="GP31" s="113"/>
      <c r="GQ31" s="110">
        <f t="shared" si="22"/>
        <v>1</v>
      </c>
      <c r="GR31" s="112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>
        <v>1</v>
      </c>
      <c r="HW31" s="69"/>
      <c r="HX31" s="69"/>
      <c r="HY31" s="73"/>
      <c r="HZ31" s="69"/>
      <c r="IA31" s="73"/>
      <c r="IB31" s="69"/>
      <c r="IC31" s="73"/>
      <c r="ID31" s="69"/>
      <c r="IE31" s="115"/>
      <c r="IF31" s="112"/>
      <c r="IG31" s="69"/>
      <c r="IH31" s="69"/>
      <c r="II31" s="115"/>
    </row>
    <row r="32" spans="1:252" s="2" customFormat="1" ht="12.75">
      <c r="A32" s="78" t="s">
        <v>92</v>
      </c>
      <c r="B32" s="77" t="s">
        <v>76</v>
      </c>
      <c r="C32" s="23">
        <f>COUNT(BQ32:DH32)</f>
        <v>1</v>
      </c>
      <c r="D32" s="17">
        <f>COUNTIF(X32:BO32,"T")</f>
        <v>0</v>
      </c>
      <c r="E32" s="69">
        <f>COUNTIF(BQ32:DH32,90)</f>
        <v>0</v>
      </c>
      <c r="F32" s="17">
        <f t="shared" si="13"/>
        <v>0</v>
      </c>
      <c r="G32" s="17">
        <f t="shared" si="14"/>
        <v>1</v>
      </c>
      <c r="H32" s="69">
        <f>COUNTIF(BQ32:DH32,"S")</f>
        <v>0</v>
      </c>
      <c r="I32" s="167">
        <f>SUM(BQ32:DH32)</f>
        <v>30</v>
      </c>
      <c r="J32" s="71">
        <f>ABS(I32/C32)</f>
        <v>30</v>
      </c>
      <c r="K32" s="71">
        <f>ABS(I32*100/I1)</f>
        <v>0.8333333333333334</v>
      </c>
      <c r="L32" s="70">
        <f>K1</f>
        <v>40</v>
      </c>
      <c r="M32" s="70">
        <f>COUNTIF(X32:BO32,"C")+COUNTIF(X32:BO32,"T")</f>
        <v>1</v>
      </c>
      <c r="N32" s="70">
        <f>SUM(O32:Q32)</f>
        <v>1</v>
      </c>
      <c r="O32" s="70">
        <f>COUNTIF(X32:BO32,"DT")</f>
        <v>1</v>
      </c>
      <c r="P32" s="70">
        <f>COUNTIF(X32:BO32,"L")</f>
        <v>0</v>
      </c>
      <c r="Q32" s="70">
        <f>COUNTIF(X32:BO32,"S")</f>
        <v>0</v>
      </c>
      <c r="R32" s="72">
        <f t="shared" si="17"/>
        <v>0</v>
      </c>
      <c r="S32" s="69">
        <f t="shared" si="18"/>
        <v>0</v>
      </c>
      <c r="T32" s="69">
        <f t="shared" si="19"/>
        <v>0</v>
      </c>
      <c r="U32" s="69">
        <f>SUM(S32:T32)</f>
        <v>0</v>
      </c>
      <c r="V32" s="73">
        <f t="shared" si="20"/>
        <v>0</v>
      </c>
      <c r="W32" s="108"/>
      <c r="X32" s="112" t="s">
        <v>93</v>
      </c>
      <c r="Y32" s="69" t="s">
        <v>100</v>
      </c>
      <c r="Z32" s="69" t="s">
        <v>116</v>
      </c>
      <c r="AA32" s="69" t="s">
        <v>116</v>
      </c>
      <c r="AB32" s="69" t="s">
        <v>116</v>
      </c>
      <c r="AC32" s="69" t="s">
        <v>116</v>
      </c>
      <c r="AD32" s="69" t="s">
        <v>116</v>
      </c>
      <c r="AE32" s="69" t="s">
        <v>116</v>
      </c>
      <c r="AF32" s="69" t="s">
        <v>116</v>
      </c>
      <c r="AG32" s="69" t="s">
        <v>116</v>
      </c>
      <c r="AH32" s="69" t="s">
        <v>116</v>
      </c>
      <c r="AI32" s="69" t="s">
        <v>116</v>
      </c>
      <c r="AJ32" s="69" t="s">
        <v>116</v>
      </c>
      <c r="AK32" s="69" t="s">
        <v>116</v>
      </c>
      <c r="AL32" s="69" t="s">
        <v>116</v>
      </c>
      <c r="AM32" s="69" t="s">
        <v>116</v>
      </c>
      <c r="AN32" s="69" t="s">
        <v>116</v>
      </c>
      <c r="AO32" s="69" t="s">
        <v>116</v>
      </c>
      <c r="AP32" s="69" t="s">
        <v>116</v>
      </c>
      <c r="AQ32" s="69" t="s">
        <v>116</v>
      </c>
      <c r="AR32" s="69" t="s">
        <v>116</v>
      </c>
      <c r="AS32" s="69" t="s">
        <v>116</v>
      </c>
      <c r="AT32" s="69" t="s">
        <v>116</v>
      </c>
      <c r="AU32" s="69" t="s">
        <v>116</v>
      </c>
      <c r="AV32" s="69" t="s">
        <v>116</v>
      </c>
      <c r="AW32" s="69" t="s">
        <v>116</v>
      </c>
      <c r="AX32" s="69" t="s">
        <v>116</v>
      </c>
      <c r="AY32" s="69" t="s">
        <v>116</v>
      </c>
      <c r="AZ32" s="69" t="s">
        <v>116</v>
      </c>
      <c r="BA32" s="69" t="s">
        <v>116</v>
      </c>
      <c r="BB32" s="69" t="s">
        <v>116</v>
      </c>
      <c r="BC32" s="69" t="s">
        <v>116</v>
      </c>
      <c r="BD32" s="69" t="s">
        <v>116</v>
      </c>
      <c r="BE32" s="69" t="s">
        <v>116</v>
      </c>
      <c r="BF32" s="69" t="s">
        <v>116</v>
      </c>
      <c r="BG32" s="69" t="s">
        <v>116</v>
      </c>
      <c r="BH32" s="69" t="s">
        <v>116</v>
      </c>
      <c r="BI32" s="69" t="s">
        <v>116</v>
      </c>
      <c r="BJ32" s="69" t="s">
        <v>116</v>
      </c>
      <c r="BK32" s="69" t="s">
        <v>116</v>
      </c>
      <c r="BL32" s="69"/>
      <c r="BM32" s="69"/>
      <c r="BN32" s="69"/>
      <c r="BO32" s="113"/>
      <c r="BP32" s="108"/>
      <c r="BQ32" s="112">
        <v>30</v>
      </c>
      <c r="BR32" s="69"/>
      <c r="BS32" s="69" t="s">
        <v>116</v>
      </c>
      <c r="BT32" s="69" t="s">
        <v>116</v>
      </c>
      <c r="BU32" s="69" t="s">
        <v>116</v>
      </c>
      <c r="BV32" s="69" t="s">
        <v>116</v>
      </c>
      <c r="BW32" s="69" t="s">
        <v>116</v>
      </c>
      <c r="BX32" s="69" t="s">
        <v>116</v>
      </c>
      <c r="BY32" s="69" t="s">
        <v>116</v>
      </c>
      <c r="BZ32" s="69" t="s">
        <v>116</v>
      </c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73"/>
      <c r="CY32" s="69"/>
      <c r="CZ32" s="73"/>
      <c r="DA32" s="69"/>
      <c r="DB32" s="73"/>
      <c r="DC32" s="69"/>
      <c r="DD32" s="69"/>
      <c r="DE32" s="69"/>
      <c r="DF32" s="69"/>
      <c r="DG32" s="69"/>
      <c r="DH32" s="113"/>
      <c r="DI32" s="108"/>
      <c r="DJ32" s="112" t="s">
        <v>89</v>
      </c>
      <c r="DK32" s="69"/>
      <c r="DL32" s="69" t="s">
        <v>116</v>
      </c>
      <c r="DM32" s="69" t="s">
        <v>116</v>
      </c>
      <c r="DN32" s="69" t="s">
        <v>116</v>
      </c>
      <c r="DO32" s="69" t="s">
        <v>116</v>
      </c>
      <c r="DP32" s="69" t="s">
        <v>116</v>
      </c>
      <c r="DQ32" s="69" t="s">
        <v>116</v>
      </c>
      <c r="DR32" s="69" t="s">
        <v>116</v>
      </c>
      <c r="DS32" s="69" t="s">
        <v>116</v>
      </c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73"/>
      <c r="ER32" s="69"/>
      <c r="ES32" s="73"/>
      <c r="ET32" s="69"/>
      <c r="EU32" s="73"/>
      <c r="EV32" s="69"/>
      <c r="EW32" s="69"/>
      <c r="EX32" s="110">
        <f t="shared" si="21"/>
        <v>0</v>
      </c>
      <c r="EY32" s="112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73"/>
      <c r="GG32" s="69"/>
      <c r="GH32" s="73"/>
      <c r="GI32" s="69"/>
      <c r="GJ32" s="73"/>
      <c r="GK32" s="69"/>
      <c r="GL32" s="69"/>
      <c r="GM32" s="69"/>
      <c r="GN32" s="69"/>
      <c r="GO32" s="69"/>
      <c r="GP32" s="113"/>
      <c r="GQ32" s="110">
        <f t="shared" si="22"/>
        <v>0</v>
      </c>
      <c r="GR32" s="112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73"/>
      <c r="HZ32" s="69"/>
      <c r="IA32" s="73"/>
      <c r="IB32" s="69"/>
      <c r="IC32" s="73"/>
      <c r="ID32" s="69"/>
      <c r="IE32" s="115"/>
      <c r="IF32" s="112"/>
      <c r="IG32" s="69"/>
      <c r="IH32" s="69"/>
      <c r="II32" s="115"/>
      <c r="IJ32" s="3"/>
      <c r="IK32" s="3"/>
      <c r="IL32" s="3"/>
      <c r="IM32" s="3"/>
      <c r="IN32" s="3"/>
      <c r="IO32" s="3"/>
      <c r="IP32" s="3"/>
      <c r="IQ32" s="3"/>
      <c r="IR32" s="3"/>
    </row>
    <row r="33" spans="1:243" ht="12.75">
      <c r="A33" s="78" t="s">
        <v>56</v>
      </c>
      <c r="B33" s="77" t="s">
        <v>75</v>
      </c>
      <c r="C33" s="23">
        <f t="shared" si="10"/>
        <v>22</v>
      </c>
      <c r="D33" s="17">
        <f t="shared" si="11"/>
        <v>22</v>
      </c>
      <c r="E33" s="69">
        <f t="shared" si="12"/>
        <v>20</v>
      </c>
      <c r="F33" s="17">
        <f t="shared" si="13"/>
        <v>2</v>
      </c>
      <c r="G33" s="17">
        <f t="shared" si="14"/>
        <v>0</v>
      </c>
      <c r="H33" s="69">
        <f t="shared" si="15"/>
        <v>0</v>
      </c>
      <c r="I33" s="167">
        <f t="shared" si="16"/>
        <v>1942</v>
      </c>
      <c r="J33" s="71">
        <f t="shared" si="28"/>
        <v>88.27272727272727</v>
      </c>
      <c r="K33" s="71">
        <f>ABS(I33*100/I1)</f>
        <v>53.94444444444444</v>
      </c>
      <c r="L33" s="70">
        <v>34</v>
      </c>
      <c r="M33" s="70">
        <f t="shared" si="23"/>
        <v>22</v>
      </c>
      <c r="N33" s="70">
        <f t="shared" si="24"/>
        <v>12</v>
      </c>
      <c r="O33" s="70">
        <f t="shared" si="25"/>
        <v>0</v>
      </c>
      <c r="P33" s="70">
        <f t="shared" si="26"/>
        <v>12</v>
      </c>
      <c r="Q33" s="70">
        <f t="shared" si="27"/>
        <v>0</v>
      </c>
      <c r="R33" s="72">
        <f t="shared" si="17"/>
        <v>4</v>
      </c>
      <c r="S33" s="69">
        <f t="shared" si="18"/>
        <v>0</v>
      </c>
      <c r="T33" s="69">
        <f t="shared" si="19"/>
        <v>0</v>
      </c>
      <c r="U33" s="69">
        <f t="shared" si="29"/>
        <v>0</v>
      </c>
      <c r="V33" s="73">
        <f t="shared" si="20"/>
        <v>5</v>
      </c>
      <c r="W33" s="108"/>
      <c r="X33" s="112" t="s">
        <v>84</v>
      </c>
      <c r="Y33" s="69" t="s">
        <v>84</v>
      </c>
      <c r="Z33" s="69" t="s">
        <v>84</v>
      </c>
      <c r="AA33" s="69" t="s">
        <v>94</v>
      </c>
      <c r="AB33" s="69" t="s">
        <v>94</v>
      </c>
      <c r="AC33" s="69" t="s">
        <v>84</v>
      </c>
      <c r="AD33" s="69" t="s">
        <v>94</v>
      </c>
      <c r="AE33" s="69" t="s">
        <v>84</v>
      </c>
      <c r="AF33" s="69" t="s">
        <v>84</v>
      </c>
      <c r="AG33" s="69" t="s">
        <v>84</v>
      </c>
      <c r="AH33" s="69" t="s">
        <v>84</v>
      </c>
      <c r="AI33" s="69" t="s">
        <v>84</v>
      </c>
      <c r="AJ33" s="69" t="s">
        <v>84</v>
      </c>
      <c r="AK33" s="69" t="s">
        <v>84</v>
      </c>
      <c r="AL33" s="69" t="s">
        <v>84</v>
      </c>
      <c r="AM33" s="69" t="s">
        <v>84</v>
      </c>
      <c r="AN33" s="69" t="s">
        <v>84</v>
      </c>
      <c r="AO33" s="69" t="s">
        <v>84</v>
      </c>
      <c r="AP33" s="69" t="s">
        <v>84</v>
      </c>
      <c r="AQ33" s="69" t="s">
        <v>84</v>
      </c>
      <c r="AR33" s="69" t="s">
        <v>84</v>
      </c>
      <c r="AS33" s="69" t="s">
        <v>84</v>
      </c>
      <c r="AT33" s="69" t="s">
        <v>84</v>
      </c>
      <c r="AU33" s="69" t="s">
        <v>84</v>
      </c>
      <c r="AV33" s="69" t="s">
        <v>84</v>
      </c>
      <c r="AW33" s="69" t="s">
        <v>94</v>
      </c>
      <c r="AX33" s="69" t="s">
        <v>94</v>
      </c>
      <c r="AY33" s="69" t="s">
        <v>94</v>
      </c>
      <c r="AZ33" s="69" t="s">
        <v>94</v>
      </c>
      <c r="BA33" s="69" t="s">
        <v>94</v>
      </c>
      <c r="BB33" s="69" t="s">
        <v>94</v>
      </c>
      <c r="BC33" s="69" t="s">
        <v>94</v>
      </c>
      <c r="BD33" s="69" t="s">
        <v>94</v>
      </c>
      <c r="BE33" s="73" t="s">
        <v>94</v>
      </c>
      <c r="BF33" s="69" t="s">
        <v>116</v>
      </c>
      <c r="BG33" s="73" t="s">
        <v>116</v>
      </c>
      <c r="BH33" s="69" t="s">
        <v>116</v>
      </c>
      <c r="BI33" s="73" t="s">
        <v>116</v>
      </c>
      <c r="BJ33" s="69" t="s">
        <v>116</v>
      </c>
      <c r="BK33" s="69" t="s">
        <v>116</v>
      </c>
      <c r="BL33" s="69"/>
      <c r="BM33" s="69"/>
      <c r="BN33" s="69"/>
      <c r="BO33" s="113"/>
      <c r="BP33" s="108"/>
      <c r="BQ33" s="112">
        <v>90</v>
      </c>
      <c r="BR33" s="69">
        <v>74</v>
      </c>
      <c r="BS33" s="69">
        <v>90</v>
      </c>
      <c r="BT33" s="69"/>
      <c r="BU33" s="69"/>
      <c r="BV33" s="69">
        <v>90</v>
      </c>
      <c r="BW33" s="69"/>
      <c r="BX33" s="69">
        <v>90</v>
      </c>
      <c r="BY33" s="69">
        <v>90</v>
      </c>
      <c r="BZ33" s="69">
        <v>90</v>
      </c>
      <c r="CA33" s="69">
        <v>90</v>
      </c>
      <c r="CB33" s="69">
        <v>90</v>
      </c>
      <c r="CC33" s="69">
        <v>90</v>
      </c>
      <c r="CD33" s="69">
        <v>90</v>
      </c>
      <c r="CE33" s="69">
        <v>90</v>
      </c>
      <c r="CF33" s="69">
        <v>90</v>
      </c>
      <c r="CG33" s="69">
        <v>90</v>
      </c>
      <c r="CH33" s="69">
        <v>90</v>
      </c>
      <c r="CI33" s="69">
        <v>90</v>
      </c>
      <c r="CJ33" s="69">
        <v>90</v>
      </c>
      <c r="CK33" s="69">
        <v>90</v>
      </c>
      <c r="CL33" s="69">
        <v>90</v>
      </c>
      <c r="CM33" s="69">
        <v>90</v>
      </c>
      <c r="CN33" s="69">
        <v>90</v>
      </c>
      <c r="CO33" s="69">
        <v>68</v>
      </c>
      <c r="CP33" s="69"/>
      <c r="CQ33" s="69"/>
      <c r="CR33" s="69"/>
      <c r="CS33" s="69"/>
      <c r="CT33" s="69"/>
      <c r="CU33" s="69"/>
      <c r="CV33" s="69"/>
      <c r="CW33" s="69"/>
      <c r="CX33" s="73"/>
      <c r="CY33" s="69"/>
      <c r="CZ33" s="73"/>
      <c r="DA33" s="69"/>
      <c r="DB33" s="73"/>
      <c r="DC33" s="69"/>
      <c r="DD33" s="69"/>
      <c r="DE33" s="69"/>
      <c r="DF33" s="69"/>
      <c r="DG33" s="69"/>
      <c r="DH33" s="113"/>
      <c r="DI33" s="114"/>
      <c r="DJ33" s="112"/>
      <c r="DK33" s="69" t="s">
        <v>90</v>
      </c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 t="s">
        <v>90</v>
      </c>
      <c r="EI33" s="69"/>
      <c r="EJ33" s="69"/>
      <c r="EK33" s="69"/>
      <c r="EL33" s="69"/>
      <c r="EM33" s="69"/>
      <c r="EN33" s="69"/>
      <c r="EO33" s="69"/>
      <c r="EP33" s="69"/>
      <c r="EQ33" s="73"/>
      <c r="ER33" s="69"/>
      <c r="ES33" s="73"/>
      <c r="ET33" s="69"/>
      <c r="EU33" s="73"/>
      <c r="EV33" s="69"/>
      <c r="EW33" s="69"/>
      <c r="EX33" s="110">
        <f t="shared" si="21"/>
        <v>4</v>
      </c>
      <c r="EY33" s="112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133">
        <v>1</v>
      </c>
      <c r="FM33" s="69"/>
      <c r="FN33" s="69"/>
      <c r="FO33" s="69"/>
      <c r="FP33" s="133">
        <v>1</v>
      </c>
      <c r="FQ33" s="69"/>
      <c r="FR33" s="69"/>
      <c r="FS33" s="133">
        <v>1</v>
      </c>
      <c r="FT33" s="69"/>
      <c r="FU33" s="69"/>
      <c r="FV33" s="69"/>
      <c r="FW33" s="133">
        <v>1</v>
      </c>
      <c r="FX33" s="69"/>
      <c r="FY33" s="69"/>
      <c r="FZ33" s="69"/>
      <c r="GA33" s="69"/>
      <c r="GB33" s="69"/>
      <c r="GC33" s="69"/>
      <c r="GD33" s="69"/>
      <c r="GE33" s="69"/>
      <c r="GF33" s="73"/>
      <c r="GG33" s="69"/>
      <c r="GH33" s="73"/>
      <c r="GI33" s="69"/>
      <c r="GJ33" s="73"/>
      <c r="GK33" s="69"/>
      <c r="GL33" s="69"/>
      <c r="GM33" s="69"/>
      <c r="GN33" s="69"/>
      <c r="GO33" s="69"/>
      <c r="GP33" s="113"/>
      <c r="GQ33" s="110">
        <f t="shared" si="22"/>
        <v>5</v>
      </c>
      <c r="GR33" s="112"/>
      <c r="GS33" s="69"/>
      <c r="GT33" s="69"/>
      <c r="GU33" s="69"/>
      <c r="GV33" s="69"/>
      <c r="GW33" s="69"/>
      <c r="GX33" s="69"/>
      <c r="GY33" s="69">
        <v>1</v>
      </c>
      <c r="GZ33" s="69"/>
      <c r="HA33" s="69"/>
      <c r="HB33" s="69">
        <v>1</v>
      </c>
      <c r="HC33" s="69">
        <v>1</v>
      </c>
      <c r="HD33" s="69"/>
      <c r="HE33" s="69"/>
      <c r="HF33" s="69"/>
      <c r="HG33" s="69"/>
      <c r="HH33" s="69">
        <v>1</v>
      </c>
      <c r="HI33" s="69"/>
      <c r="HJ33" s="69"/>
      <c r="HK33" s="69"/>
      <c r="HL33" s="69"/>
      <c r="HM33" s="69">
        <v>1</v>
      </c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73"/>
      <c r="HZ33" s="69"/>
      <c r="IA33" s="73"/>
      <c r="IB33" s="69"/>
      <c r="IC33" s="73"/>
      <c r="ID33" s="69"/>
      <c r="IE33" s="115"/>
      <c r="IF33" s="112"/>
      <c r="IG33" s="69"/>
      <c r="IH33" s="69"/>
      <c r="II33" s="115"/>
    </row>
    <row r="34" spans="1:252" s="2" customFormat="1" ht="12.75">
      <c r="A34" s="78" t="s">
        <v>57</v>
      </c>
      <c r="B34" s="77" t="s">
        <v>76</v>
      </c>
      <c r="C34" s="23">
        <f t="shared" si="10"/>
        <v>27</v>
      </c>
      <c r="D34" s="17">
        <f t="shared" si="11"/>
        <v>25</v>
      </c>
      <c r="E34" s="69">
        <f t="shared" si="12"/>
        <v>13</v>
      </c>
      <c r="F34" s="17">
        <f t="shared" si="13"/>
        <v>11</v>
      </c>
      <c r="G34" s="17">
        <f t="shared" si="14"/>
        <v>3</v>
      </c>
      <c r="H34" s="69">
        <f t="shared" si="15"/>
        <v>1</v>
      </c>
      <c r="I34" s="167">
        <f t="shared" si="16"/>
        <v>1966</v>
      </c>
      <c r="J34" s="71">
        <f t="shared" si="28"/>
        <v>72.81481481481481</v>
      </c>
      <c r="K34" s="71">
        <f>ABS(I34*100/I1)</f>
        <v>54.611111111111114</v>
      </c>
      <c r="L34" s="70">
        <f>K1</f>
        <v>40</v>
      </c>
      <c r="M34" s="70">
        <f t="shared" si="23"/>
        <v>29</v>
      </c>
      <c r="N34" s="70">
        <f t="shared" si="24"/>
        <v>11</v>
      </c>
      <c r="O34" s="70">
        <f t="shared" si="25"/>
        <v>3</v>
      </c>
      <c r="P34" s="70">
        <f t="shared" si="26"/>
        <v>3</v>
      </c>
      <c r="Q34" s="70">
        <f t="shared" si="27"/>
        <v>5</v>
      </c>
      <c r="R34" s="72">
        <f t="shared" si="17"/>
        <v>6</v>
      </c>
      <c r="S34" s="69">
        <f t="shared" si="18"/>
        <v>0</v>
      </c>
      <c r="T34" s="69">
        <f t="shared" si="19"/>
        <v>1</v>
      </c>
      <c r="U34" s="69">
        <f t="shared" si="29"/>
        <v>1</v>
      </c>
      <c r="V34" s="73">
        <f t="shared" si="20"/>
        <v>3</v>
      </c>
      <c r="W34" s="108"/>
      <c r="X34" s="112" t="s">
        <v>84</v>
      </c>
      <c r="Y34" s="69" t="s">
        <v>84</v>
      </c>
      <c r="Z34" s="69" t="s">
        <v>84</v>
      </c>
      <c r="AA34" s="69" t="s">
        <v>84</v>
      </c>
      <c r="AB34" s="69" t="s">
        <v>84</v>
      </c>
      <c r="AC34" s="69" t="s">
        <v>84</v>
      </c>
      <c r="AD34" s="69" t="s">
        <v>84</v>
      </c>
      <c r="AE34" s="69" t="s">
        <v>100</v>
      </c>
      <c r="AF34" s="69" t="s">
        <v>84</v>
      </c>
      <c r="AG34" s="69" t="s">
        <v>100</v>
      </c>
      <c r="AH34" s="69" t="s">
        <v>93</v>
      </c>
      <c r="AI34" s="69" t="s">
        <v>84</v>
      </c>
      <c r="AJ34" s="69" t="s">
        <v>84</v>
      </c>
      <c r="AK34" s="69" t="s">
        <v>84</v>
      </c>
      <c r="AL34" s="69" t="s">
        <v>84</v>
      </c>
      <c r="AM34" s="69" t="s">
        <v>84</v>
      </c>
      <c r="AN34" s="69" t="s">
        <v>93</v>
      </c>
      <c r="AO34" s="69" t="s">
        <v>93</v>
      </c>
      <c r="AP34" s="69" t="s">
        <v>84</v>
      </c>
      <c r="AQ34" s="69" t="s">
        <v>84</v>
      </c>
      <c r="AR34" s="69" t="s">
        <v>84</v>
      </c>
      <c r="AS34" s="69" t="s">
        <v>84</v>
      </c>
      <c r="AT34" s="69" t="s">
        <v>84</v>
      </c>
      <c r="AU34" s="69" t="s">
        <v>100</v>
      </c>
      <c r="AV34" s="69" t="s">
        <v>84</v>
      </c>
      <c r="AW34" s="69" t="s">
        <v>84</v>
      </c>
      <c r="AX34" s="69" t="s">
        <v>84</v>
      </c>
      <c r="AY34" s="69" t="s">
        <v>93</v>
      </c>
      <c r="AZ34" s="140" t="s">
        <v>91</v>
      </c>
      <c r="BA34" s="140" t="s">
        <v>91</v>
      </c>
      <c r="BB34" s="140" t="s">
        <v>91</v>
      </c>
      <c r="BC34" s="140" t="s">
        <v>91</v>
      </c>
      <c r="BD34" s="69" t="s">
        <v>84</v>
      </c>
      <c r="BE34" s="73" t="s">
        <v>84</v>
      </c>
      <c r="BF34" s="140" t="s">
        <v>91</v>
      </c>
      <c r="BG34" s="73" t="s">
        <v>94</v>
      </c>
      <c r="BH34" s="69" t="s">
        <v>94</v>
      </c>
      <c r="BI34" s="73" t="s">
        <v>94</v>
      </c>
      <c r="BJ34" s="69" t="s">
        <v>84</v>
      </c>
      <c r="BK34" s="69" t="s">
        <v>84</v>
      </c>
      <c r="BL34" s="69"/>
      <c r="BM34" s="69"/>
      <c r="BN34" s="69"/>
      <c r="BO34" s="113"/>
      <c r="BP34" s="108"/>
      <c r="BQ34" s="112">
        <v>90</v>
      </c>
      <c r="BR34" s="69">
        <v>90</v>
      </c>
      <c r="BS34" s="69">
        <v>90</v>
      </c>
      <c r="BT34" s="69">
        <v>90</v>
      </c>
      <c r="BU34" s="69">
        <v>90</v>
      </c>
      <c r="BV34" s="69">
        <v>59</v>
      </c>
      <c r="BW34" s="69">
        <v>48</v>
      </c>
      <c r="BX34" s="69"/>
      <c r="BY34" s="69">
        <v>71</v>
      </c>
      <c r="BZ34" s="69"/>
      <c r="CA34" s="69">
        <v>65</v>
      </c>
      <c r="CB34" s="69">
        <v>90</v>
      </c>
      <c r="CC34" s="69">
        <v>90</v>
      </c>
      <c r="CD34" s="69">
        <v>90</v>
      </c>
      <c r="CE34" s="69">
        <v>90</v>
      </c>
      <c r="CF34" s="69">
        <v>57</v>
      </c>
      <c r="CG34" s="69"/>
      <c r="CH34" s="69"/>
      <c r="CI34" s="69">
        <v>75</v>
      </c>
      <c r="CJ34" s="69">
        <v>57</v>
      </c>
      <c r="CK34" s="69">
        <v>79</v>
      </c>
      <c r="CL34" s="69">
        <v>53</v>
      </c>
      <c r="CM34" s="69">
        <v>57</v>
      </c>
      <c r="CN34" s="69"/>
      <c r="CO34" s="69">
        <v>90</v>
      </c>
      <c r="CP34" s="69">
        <v>90</v>
      </c>
      <c r="CQ34" s="69">
        <v>90</v>
      </c>
      <c r="CR34" s="171">
        <v>9</v>
      </c>
      <c r="CS34" s="140" t="s">
        <v>91</v>
      </c>
      <c r="CT34" s="69"/>
      <c r="CU34" s="69"/>
      <c r="CV34" s="69"/>
      <c r="CW34" s="69">
        <v>45</v>
      </c>
      <c r="CX34" s="73">
        <v>90</v>
      </c>
      <c r="CY34" s="73"/>
      <c r="CZ34" s="73"/>
      <c r="DA34" s="69"/>
      <c r="DB34" s="73"/>
      <c r="DC34" s="69">
        <v>45</v>
      </c>
      <c r="DD34" s="69">
        <v>76</v>
      </c>
      <c r="DE34" s="69"/>
      <c r="DF34" s="69"/>
      <c r="DG34" s="69"/>
      <c r="DH34" s="113"/>
      <c r="DI34" s="108"/>
      <c r="DJ34" s="112"/>
      <c r="DK34" s="69"/>
      <c r="DL34" s="69"/>
      <c r="DM34" s="69"/>
      <c r="DN34" s="69"/>
      <c r="DO34" s="69" t="s">
        <v>90</v>
      </c>
      <c r="DP34" s="69" t="s">
        <v>90</v>
      </c>
      <c r="DQ34" s="69"/>
      <c r="DR34" s="69" t="s">
        <v>90</v>
      </c>
      <c r="DS34" s="69"/>
      <c r="DT34" s="69" t="s">
        <v>89</v>
      </c>
      <c r="DU34" s="69"/>
      <c r="DV34" s="69"/>
      <c r="DW34" s="69"/>
      <c r="DX34" s="69"/>
      <c r="DY34" s="69" t="s">
        <v>90</v>
      </c>
      <c r="DZ34" s="69"/>
      <c r="EA34" s="69"/>
      <c r="EB34" s="69" t="s">
        <v>90</v>
      </c>
      <c r="EC34" s="69" t="s">
        <v>90</v>
      </c>
      <c r="ED34" s="69" t="s">
        <v>90</v>
      </c>
      <c r="EE34" s="69" t="s">
        <v>89</v>
      </c>
      <c r="EF34" s="69" t="s">
        <v>90</v>
      </c>
      <c r="EG34" s="69"/>
      <c r="EH34" s="69"/>
      <c r="EI34" s="69"/>
      <c r="EJ34" s="69"/>
      <c r="EK34" s="69" t="s">
        <v>89</v>
      </c>
      <c r="EL34" s="69"/>
      <c r="EM34" s="69"/>
      <c r="EN34" s="69"/>
      <c r="EO34" s="69"/>
      <c r="EP34" s="69" t="s">
        <v>90</v>
      </c>
      <c r="EQ34" s="73"/>
      <c r="ER34" s="69"/>
      <c r="ES34" s="73"/>
      <c r="ET34" s="69"/>
      <c r="EU34" s="73"/>
      <c r="EV34" s="69" t="s">
        <v>90</v>
      </c>
      <c r="EW34" s="69" t="s">
        <v>90</v>
      </c>
      <c r="EX34" s="110">
        <f t="shared" si="21"/>
        <v>6</v>
      </c>
      <c r="EY34" s="112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133">
        <v>1</v>
      </c>
      <c r="FN34" s="69"/>
      <c r="FO34" s="69"/>
      <c r="FP34" s="69"/>
      <c r="FQ34" s="69"/>
      <c r="FR34" s="69"/>
      <c r="FS34" s="133">
        <v>1</v>
      </c>
      <c r="FT34" s="69"/>
      <c r="FU34" s="133">
        <v>1</v>
      </c>
      <c r="FV34" s="69"/>
      <c r="FW34" s="69"/>
      <c r="FX34" s="133">
        <v>1</v>
      </c>
      <c r="FY34" s="69"/>
      <c r="FZ34" s="139" t="s">
        <v>126</v>
      </c>
      <c r="GA34" s="140" t="s">
        <v>91</v>
      </c>
      <c r="GB34" s="140" t="s">
        <v>91</v>
      </c>
      <c r="GC34" s="140" t="s">
        <v>91</v>
      </c>
      <c r="GD34" s="140" t="s">
        <v>91</v>
      </c>
      <c r="GE34" s="133">
        <v>1</v>
      </c>
      <c r="GF34" s="133">
        <v>1</v>
      </c>
      <c r="GG34" s="69"/>
      <c r="GH34" s="73"/>
      <c r="GI34" s="69"/>
      <c r="GJ34" s="73"/>
      <c r="GK34" s="69"/>
      <c r="GL34" s="69"/>
      <c r="GM34" s="69"/>
      <c r="GN34" s="69"/>
      <c r="GO34" s="69"/>
      <c r="GP34" s="113"/>
      <c r="GQ34" s="110">
        <f t="shared" si="22"/>
        <v>3</v>
      </c>
      <c r="GR34" s="112"/>
      <c r="GS34" s="69">
        <v>1</v>
      </c>
      <c r="GT34" s="69">
        <v>1</v>
      </c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>
        <v>1</v>
      </c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73"/>
      <c r="HZ34" s="69"/>
      <c r="IA34" s="73"/>
      <c r="IB34" s="69"/>
      <c r="IC34" s="73"/>
      <c r="ID34" s="69"/>
      <c r="IE34" s="115"/>
      <c r="IF34" s="112"/>
      <c r="IG34" s="69"/>
      <c r="IH34" s="69"/>
      <c r="II34" s="115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2" customFormat="1" ht="12.75">
      <c r="A35" s="78" t="s">
        <v>148</v>
      </c>
      <c r="B35" s="77" t="s">
        <v>142</v>
      </c>
      <c r="C35" s="23">
        <f>COUNT(BQ35:DH35)</f>
        <v>8</v>
      </c>
      <c r="D35" s="17">
        <f>COUNTIF(X35:BO35,"T")</f>
        <v>3</v>
      </c>
      <c r="E35" s="69">
        <f>COUNTIF(BQ35:DH35,90)</f>
        <v>1</v>
      </c>
      <c r="F35" s="17">
        <f t="shared" si="13"/>
        <v>3</v>
      </c>
      <c r="G35" s="17">
        <f t="shared" si="14"/>
        <v>4</v>
      </c>
      <c r="H35" s="69">
        <f>COUNTIF(BQ35:DH35,"S")</f>
        <v>0</v>
      </c>
      <c r="I35" s="167">
        <f>SUM(BQ35:DH35)</f>
        <v>379</v>
      </c>
      <c r="J35" s="71">
        <f>ABS(I35/C35)</f>
        <v>47.375</v>
      </c>
      <c r="K35" s="71">
        <f>ABS(I35*100/I1)</f>
        <v>10.527777777777779</v>
      </c>
      <c r="L35" s="70">
        <f>K1-28</f>
        <v>12</v>
      </c>
      <c r="M35" s="70">
        <f>COUNTIF(X35:BO35,"C")+COUNTIF(X35:BO35,"T")</f>
        <v>8</v>
      </c>
      <c r="N35" s="70">
        <f>SUM(O35:Q35)</f>
        <v>4</v>
      </c>
      <c r="O35" s="70">
        <f>COUNTIF(X35:BO35,"DT")</f>
        <v>0</v>
      </c>
      <c r="P35" s="70">
        <f>COUNTIF(X35:BO35,"L")</f>
        <v>4</v>
      </c>
      <c r="Q35" s="70">
        <f>COUNTIF(X35:BO35,"S")</f>
        <v>0</v>
      </c>
      <c r="R35" s="72">
        <f t="shared" si="17"/>
        <v>2</v>
      </c>
      <c r="S35" s="69">
        <f t="shared" si="18"/>
        <v>0</v>
      </c>
      <c r="T35" s="69">
        <f t="shared" si="19"/>
        <v>0</v>
      </c>
      <c r="U35" s="69">
        <f>SUM(S35:T35)</f>
        <v>0</v>
      </c>
      <c r="V35" s="73">
        <f t="shared" si="20"/>
        <v>0</v>
      </c>
      <c r="W35" s="108"/>
      <c r="X35" s="69" t="s">
        <v>139</v>
      </c>
      <c r="Y35" s="69" t="s">
        <v>139</v>
      </c>
      <c r="Z35" s="69" t="s">
        <v>139</v>
      </c>
      <c r="AA35" s="69" t="s">
        <v>139</v>
      </c>
      <c r="AB35" s="69" t="s">
        <v>139</v>
      </c>
      <c r="AC35" s="69" t="s">
        <v>139</v>
      </c>
      <c r="AD35" s="69" t="s">
        <v>139</v>
      </c>
      <c r="AE35" s="69" t="s">
        <v>139</v>
      </c>
      <c r="AF35" s="69" t="s">
        <v>139</v>
      </c>
      <c r="AG35" s="69" t="s">
        <v>139</v>
      </c>
      <c r="AH35" s="69" t="s">
        <v>139</v>
      </c>
      <c r="AI35" s="69" t="s">
        <v>139</v>
      </c>
      <c r="AJ35" s="69" t="s">
        <v>139</v>
      </c>
      <c r="AK35" s="69" t="s">
        <v>139</v>
      </c>
      <c r="AL35" s="69" t="s">
        <v>139</v>
      </c>
      <c r="AM35" s="69" t="s">
        <v>139</v>
      </c>
      <c r="AN35" s="69" t="s">
        <v>139</v>
      </c>
      <c r="AO35" s="69" t="s">
        <v>139</v>
      </c>
      <c r="AP35" s="69" t="s">
        <v>139</v>
      </c>
      <c r="AQ35" s="69" t="s">
        <v>139</v>
      </c>
      <c r="AR35" s="69" t="s">
        <v>139</v>
      </c>
      <c r="AS35" s="69" t="s">
        <v>139</v>
      </c>
      <c r="AT35" s="69" t="s">
        <v>139</v>
      </c>
      <c r="AU35" s="69" t="s">
        <v>139</v>
      </c>
      <c r="AV35" s="69" t="s">
        <v>139</v>
      </c>
      <c r="AW35" s="69" t="s">
        <v>139</v>
      </c>
      <c r="AX35" s="69" t="s">
        <v>139</v>
      </c>
      <c r="AY35" s="69" t="s">
        <v>139</v>
      </c>
      <c r="AZ35" s="69" t="s">
        <v>93</v>
      </c>
      <c r="BA35" s="69" t="s">
        <v>93</v>
      </c>
      <c r="BB35" s="69" t="s">
        <v>93</v>
      </c>
      <c r="BC35" s="69" t="s">
        <v>93</v>
      </c>
      <c r="BD35" s="69" t="s">
        <v>84</v>
      </c>
      <c r="BE35" s="73" t="s">
        <v>84</v>
      </c>
      <c r="BF35" s="69" t="s">
        <v>84</v>
      </c>
      <c r="BG35" s="73" t="s">
        <v>94</v>
      </c>
      <c r="BH35" s="69" t="s">
        <v>94</v>
      </c>
      <c r="BI35" s="73" t="s">
        <v>94</v>
      </c>
      <c r="BJ35" s="69" t="s">
        <v>94</v>
      </c>
      <c r="BK35" s="69" t="s">
        <v>93</v>
      </c>
      <c r="BL35" s="69"/>
      <c r="BM35" s="69"/>
      <c r="BN35" s="69"/>
      <c r="BO35" s="113"/>
      <c r="BP35" s="108"/>
      <c r="BQ35" s="112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>
        <v>29</v>
      </c>
      <c r="CT35" s="69">
        <v>25</v>
      </c>
      <c r="CU35" s="69">
        <v>45</v>
      </c>
      <c r="CV35" s="69">
        <v>13</v>
      </c>
      <c r="CW35" s="69">
        <v>77</v>
      </c>
      <c r="CX35" s="73">
        <v>90</v>
      </c>
      <c r="CY35" s="69">
        <v>70</v>
      </c>
      <c r="CZ35" s="73"/>
      <c r="DA35" s="69"/>
      <c r="DB35" s="73"/>
      <c r="DC35" s="69"/>
      <c r="DD35" s="69">
        <v>30</v>
      </c>
      <c r="DE35" s="69"/>
      <c r="DF35" s="69"/>
      <c r="DG35" s="69"/>
      <c r="DH35" s="113"/>
      <c r="DI35" s="108"/>
      <c r="DJ35" s="112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 t="s">
        <v>90</v>
      </c>
      <c r="EM35" s="69" t="s">
        <v>89</v>
      </c>
      <c r="EN35" s="69" t="s">
        <v>89</v>
      </c>
      <c r="EO35" s="69" t="s">
        <v>89</v>
      </c>
      <c r="EP35" s="69" t="s">
        <v>90</v>
      </c>
      <c r="EQ35" s="73"/>
      <c r="ER35" s="69" t="s">
        <v>90</v>
      </c>
      <c r="ES35" s="73"/>
      <c r="ET35" s="69"/>
      <c r="EU35" s="73"/>
      <c r="EV35" s="69"/>
      <c r="EW35" s="69" t="s">
        <v>89</v>
      </c>
      <c r="EX35" s="110">
        <f t="shared" si="21"/>
        <v>2</v>
      </c>
      <c r="EY35" s="112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73"/>
      <c r="GG35" s="133">
        <v>1</v>
      </c>
      <c r="GH35" s="73"/>
      <c r="GI35" s="69"/>
      <c r="GJ35" s="73"/>
      <c r="GK35" s="69"/>
      <c r="GL35" s="133">
        <v>1</v>
      </c>
      <c r="GM35" s="69"/>
      <c r="GN35" s="69"/>
      <c r="GO35" s="69"/>
      <c r="GP35" s="113"/>
      <c r="GQ35" s="110">
        <f t="shared" si="22"/>
        <v>0</v>
      </c>
      <c r="GR35" s="112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73"/>
      <c r="HZ35" s="69"/>
      <c r="IA35" s="73"/>
      <c r="IB35" s="69"/>
      <c r="IC35" s="73"/>
      <c r="ID35" s="69"/>
      <c r="IE35" s="115"/>
      <c r="IF35" s="112"/>
      <c r="IG35" s="69"/>
      <c r="IH35" s="69"/>
      <c r="II35" s="115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2" customFormat="1" ht="12.75" hidden="1">
      <c r="A36" s="78"/>
      <c r="B36" s="77"/>
      <c r="C36" s="23"/>
      <c r="D36" s="17"/>
      <c r="E36" s="69"/>
      <c r="F36" s="17"/>
      <c r="G36" s="17"/>
      <c r="H36" s="69"/>
      <c r="I36" s="167"/>
      <c r="J36" s="71"/>
      <c r="K36" s="71"/>
      <c r="L36" s="70"/>
      <c r="M36" s="70"/>
      <c r="N36" s="70"/>
      <c r="O36" s="70"/>
      <c r="P36" s="70"/>
      <c r="Q36" s="70"/>
      <c r="R36" s="72"/>
      <c r="S36" s="69"/>
      <c r="T36" s="69"/>
      <c r="U36" s="69"/>
      <c r="V36" s="73"/>
      <c r="W36" s="108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3"/>
      <c r="BF36" s="69"/>
      <c r="BG36" s="73"/>
      <c r="BH36" s="69"/>
      <c r="BI36" s="73"/>
      <c r="BJ36" s="69"/>
      <c r="BK36" s="69"/>
      <c r="BL36" s="69"/>
      <c r="BM36" s="69"/>
      <c r="BN36" s="69"/>
      <c r="BO36" s="113"/>
      <c r="BP36" s="108"/>
      <c r="BQ36" s="112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3"/>
      <c r="CY36" s="69"/>
      <c r="CZ36" s="73"/>
      <c r="DA36" s="69"/>
      <c r="DB36" s="73"/>
      <c r="DC36" s="69"/>
      <c r="DD36" s="69"/>
      <c r="DE36" s="69"/>
      <c r="DF36" s="69"/>
      <c r="DG36" s="69"/>
      <c r="DH36" s="113"/>
      <c r="DI36" s="108"/>
      <c r="DJ36" s="112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73"/>
      <c r="ER36" s="69"/>
      <c r="ES36" s="73"/>
      <c r="ET36" s="69"/>
      <c r="EU36" s="73"/>
      <c r="EV36" s="69"/>
      <c r="EW36" s="69"/>
      <c r="EX36" s="110">
        <f t="shared" si="21"/>
        <v>0</v>
      </c>
      <c r="EY36" s="112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73"/>
      <c r="GG36" s="69"/>
      <c r="GH36" s="73"/>
      <c r="GI36" s="69"/>
      <c r="GJ36" s="73"/>
      <c r="GK36" s="69"/>
      <c r="GL36" s="69"/>
      <c r="GM36" s="69"/>
      <c r="GN36" s="69"/>
      <c r="GO36" s="69"/>
      <c r="GP36" s="113"/>
      <c r="GQ36" s="110"/>
      <c r="GR36" s="112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73"/>
      <c r="HZ36" s="69"/>
      <c r="IA36" s="73"/>
      <c r="IB36" s="69"/>
      <c r="IC36" s="73"/>
      <c r="ID36" s="69"/>
      <c r="IE36" s="115"/>
      <c r="IF36" s="112"/>
      <c r="IG36" s="69"/>
      <c r="IH36" s="69"/>
      <c r="II36" s="115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2" customFormat="1" ht="12.75" hidden="1">
      <c r="A37" s="78"/>
      <c r="B37" s="77"/>
      <c r="C37" s="23"/>
      <c r="D37" s="17"/>
      <c r="E37" s="69"/>
      <c r="F37" s="17"/>
      <c r="G37" s="17"/>
      <c r="H37" s="69"/>
      <c r="I37" s="167"/>
      <c r="J37" s="71"/>
      <c r="K37" s="71"/>
      <c r="L37" s="70"/>
      <c r="M37" s="70"/>
      <c r="N37" s="70"/>
      <c r="O37" s="70"/>
      <c r="P37" s="70"/>
      <c r="Q37" s="70"/>
      <c r="R37" s="72"/>
      <c r="S37" s="69"/>
      <c r="T37" s="69"/>
      <c r="U37" s="69"/>
      <c r="V37" s="73"/>
      <c r="W37" s="108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3"/>
      <c r="BF37" s="69"/>
      <c r="BG37" s="73"/>
      <c r="BH37" s="69"/>
      <c r="BI37" s="73"/>
      <c r="BJ37" s="69"/>
      <c r="BK37" s="69"/>
      <c r="BL37" s="69"/>
      <c r="BM37" s="69"/>
      <c r="BN37" s="69"/>
      <c r="BO37" s="113"/>
      <c r="BP37" s="108"/>
      <c r="BQ37" s="112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73"/>
      <c r="CY37" s="69"/>
      <c r="CZ37" s="73"/>
      <c r="DA37" s="69"/>
      <c r="DB37" s="73"/>
      <c r="DC37" s="69"/>
      <c r="DD37" s="69"/>
      <c r="DE37" s="69"/>
      <c r="DF37" s="69"/>
      <c r="DG37" s="69"/>
      <c r="DH37" s="113"/>
      <c r="DI37" s="108"/>
      <c r="DJ37" s="112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73"/>
      <c r="ER37" s="69"/>
      <c r="ES37" s="73"/>
      <c r="ET37" s="69"/>
      <c r="EU37" s="73"/>
      <c r="EV37" s="69"/>
      <c r="EW37" s="69"/>
      <c r="EX37" s="110">
        <f aca="true" t="shared" si="30" ref="EX37:EX62">SUM(EY37:GP37)</f>
        <v>0</v>
      </c>
      <c r="EY37" s="112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73"/>
      <c r="GG37" s="69"/>
      <c r="GH37" s="73"/>
      <c r="GI37" s="69"/>
      <c r="GJ37" s="73"/>
      <c r="GK37" s="69"/>
      <c r="GL37" s="69"/>
      <c r="GM37" s="69"/>
      <c r="GN37" s="69"/>
      <c r="GO37" s="69"/>
      <c r="GP37" s="113"/>
      <c r="GQ37" s="110"/>
      <c r="GR37" s="112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73"/>
      <c r="HZ37" s="69"/>
      <c r="IA37" s="73"/>
      <c r="IB37" s="69"/>
      <c r="IC37" s="73"/>
      <c r="ID37" s="69"/>
      <c r="IE37" s="115"/>
      <c r="IF37" s="112"/>
      <c r="IG37" s="69"/>
      <c r="IH37" s="69"/>
      <c r="II37" s="115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2" customFormat="1" ht="12.75" hidden="1">
      <c r="A38" s="78"/>
      <c r="B38" s="77"/>
      <c r="C38" s="23"/>
      <c r="D38" s="17"/>
      <c r="E38" s="69"/>
      <c r="F38" s="17"/>
      <c r="G38" s="17"/>
      <c r="H38" s="69"/>
      <c r="I38" s="167"/>
      <c r="J38" s="71"/>
      <c r="K38" s="71"/>
      <c r="L38" s="70"/>
      <c r="M38" s="70"/>
      <c r="N38" s="70"/>
      <c r="O38" s="70"/>
      <c r="P38" s="70"/>
      <c r="Q38" s="70"/>
      <c r="R38" s="72"/>
      <c r="S38" s="69"/>
      <c r="T38" s="69"/>
      <c r="U38" s="69"/>
      <c r="V38" s="73"/>
      <c r="W38" s="108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3"/>
      <c r="BF38" s="69"/>
      <c r="BG38" s="73"/>
      <c r="BH38" s="69"/>
      <c r="BI38" s="73"/>
      <c r="BJ38" s="69"/>
      <c r="BK38" s="69"/>
      <c r="BL38" s="69"/>
      <c r="BM38" s="69"/>
      <c r="BN38" s="69"/>
      <c r="BO38" s="113"/>
      <c r="BP38" s="108"/>
      <c r="BQ38" s="112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73"/>
      <c r="CY38" s="69"/>
      <c r="CZ38" s="73"/>
      <c r="DA38" s="69"/>
      <c r="DB38" s="73"/>
      <c r="DC38" s="69"/>
      <c r="DD38" s="69"/>
      <c r="DE38" s="69"/>
      <c r="DF38" s="69"/>
      <c r="DG38" s="69"/>
      <c r="DH38" s="113"/>
      <c r="DI38" s="108"/>
      <c r="DJ38" s="112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73"/>
      <c r="ER38" s="69"/>
      <c r="ES38" s="73"/>
      <c r="ET38" s="69"/>
      <c r="EU38" s="73"/>
      <c r="EV38" s="69"/>
      <c r="EW38" s="69"/>
      <c r="EX38" s="110">
        <f t="shared" si="30"/>
        <v>0</v>
      </c>
      <c r="EY38" s="112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73"/>
      <c r="GG38" s="69"/>
      <c r="GH38" s="73"/>
      <c r="GI38" s="69"/>
      <c r="GJ38" s="73"/>
      <c r="GK38" s="69"/>
      <c r="GL38" s="69"/>
      <c r="GM38" s="69"/>
      <c r="GN38" s="69"/>
      <c r="GO38" s="69"/>
      <c r="GP38" s="113"/>
      <c r="GQ38" s="110"/>
      <c r="GR38" s="112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73"/>
      <c r="HZ38" s="69"/>
      <c r="IA38" s="73"/>
      <c r="IB38" s="69"/>
      <c r="IC38" s="73"/>
      <c r="ID38" s="69"/>
      <c r="IE38" s="115"/>
      <c r="IF38" s="112"/>
      <c r="IG38" s="69"/>
      <c r="IH38" s="69"/>
      <c r="II38" s="115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2" customFormat="1" ht="12.75">
      <c r="A39" s="136" t="s">
        <v>140</v>
      </c>
      <c r="B39" s="135" t="s">
        <v>78</v>
      </c>
      <c r="C39" s="23">
        <f>COUNT(BQ39:DH39)</f>
        <v>18</v>
      </c>
      <c r="D39" s="17">
        <f>COUNTIF(X39:BO39,"T")</f>
        <v>8</v>
      </c>
      <c r="E39" s="69">
        <f>COUNTIF(BQ39:DH39,90)</f>
        <v>3</v>
      </c>
      <c r="F39" s="17">
        <f aca="true" t="shared" si="31" ref="F39:F58">COUNTIF(DJ39:EW39,"I")</f>
        <v>5</v>
      </c>
      <c r="G39" s="17">
        <f aca="true" t="shared" si="32" ref="G39:G58">COUNTIF(DJ39:EW39,"E")</f>
        <v>10</v>
      </c>
      <c r="H39" s="69">
        <f>COUNTIF(BQ39:DH39,"S")</f>
        <v>0</v>
      </c>
      <c r="I39" s="167">
        <f>SUM(BQ39:DH39)</f>
        <v>823</v>
      </c>
      <c r="J39" s="71">
        <f>ABS(I39/C39)</f>
        <v>45.72222222222222</v>
      </c>
      <c r="K39" s="71">
        <f>ABS(I39*100/I1)</f>
        <v>22.86111111111111</v>
      </c>
      <c r="L39" s="70">
        <f>K1-17</f>
        <v>23</v>
      </c>
      <c r="M39" s="70">
        <f>COUNTIF(X39:BO39,"C")+COUNTIF(X39:BO39,"T")</f>
        <v>19</v>
      </c>
      <c r="N39" s="70">
        <f>SUM(O39:Q39)</f>
        <v>4</v>
      </c>
      <c r="O39" s="70">
        <f>COUNTIF(X39:BO39,"DT")</f>
        <v>4</v>
      </c>
      <c r="P39" s="70">
        <f>COUNTIF(X39:BO39,"L")</f>
        <v>0</v>
      </c>
      <c r="Q39" s="70">
        <f>COUNTIF(X39:BO39,"S")</f>
        <v>0</v>
      </c>
      <c r="R39" s="72">
        <f aca="true" t="shared" si="33" ref="R39:R62">COUNTIF(EY39:GP39,1)</f>
        <v>0</v>
      </c>
      <c r="S39" s="69">
        <f aca="true" t="shared" si="34" ref="S39:S62">COUNTIF(EY39:GP39,2)</f>
        <v>0</v>
      </c>
      <c r="T39" s="69">
        <f aca="true" t="shared" si="35" ref="T39:T62">COUNTIF(EY39:GP39,"R")</f>
        <v>0</v>
      </c>
      <c r="U39" s="69">
        <f>SUM(S39:T39)</f>
        <v>0</v>
      </c>
      <c r="V39" s="73">
        <f aca="true" t="shared" si="36" ref="V39:V62">SUM(GR39:II39)</f>
        <v>5</v>
      </c>
      <c r="W39" s="108"/>
      <c r="X39" s="112" t="s">
        <v>139</v>
      </c>
      <c r="Y39" s="112" t="s">
        <v>139</v>
      </c>
      <c r="Z39" s="112" t="s">
        <v>139</v>
      </c>
      <c r="AA39" s="112" t="s">
        <v>139</v>
      </c>
      <c r="AB39" s="112" t="s">
        <v>139</v>
      </c>
      <c r="AC39" s="112" t="s">
        <v>139</v>
      </c>
      <c r="AD39" s="112" t="s">
        <v>139</v>
      </c>
      <c r="AE39" s="112" t="s">
        <v>139</v>
      </c>
      <c r="AF39" s="112" t="s">
        <v>139</v>
      </c>
      <c r="AG39" s="112" t="s">
        <v>139</v>
      </c>
      <c r="AH39" s="112" t="s">
        <v>139</v>
      </c>
      <c r="AI39" s="112" t="s">
        <v>139</v>
      </c>
      <c r="AJ39" s="112" t="s">
        <v>139</v>
      </c>
      <c r="AK39" s="112" t="s">
        <v>139</v>
      </c>
      <c r="AL39" s="112" t="s">
        <v>139</v>
      </c>
      <c r="AM39" s="112" t="s">
        <v>139</v>
      </c>
      <c r="AN39" s="112" t="s">
        <v>139</v>
      </c>
      <c r="AO39" s="69" t="s">
        <v>93</v>
      </c>
      <c r="AP39" s="69" t="s">
        <v>100</v>
      </c>
      <c r="AQ39" s="69" t="s">
        <v>93</v>
      </c>
      <c r="AR39" s="69" t="s">
        <v>100</v>
      </c>
      <c r="AS39" s="69" t="s">
        <v>100</v>
      </c>
      <c r="AT39" s="69" t="s">
        <v>100</v>
      </c>
      <c r="AU39" s="69" t="s">
        <v>93</v>
      </c>
      <c r="AV39" s="69" t="s">
        <v>93</v>
      </c>
      <c r="AW39" s="69" t="s">
        <v>93</v>
      </c>
      <c r="AX39" s="69" t="s">
        <v>93</v>
      </c>
      <c r="AY39" s="69" t="s">
        <v>93</v>
      </c>
      <c r="AZ39" s="69" t="s">
        <v>93</v>
      </c>
      <c r="BA39" s="69" t="s">
        <v>84</v>
      </c>
      <c r="BB39" s="69" t="s">
        <v>84</v>
      </c>
      <c r="BC39" s="69" t="s">
        <v>84</v>
      </c>
      <c r="BD39" s="69" t="s">
        <v>84</v>
      </c>
      <c r="BE39" s="73" t="s">
        <v>84</v>
      </c>
      <c r="BF39" s="69" t="s">
        <v>93</v>
      </c>
      <c r="BG39" s="73" t="s">
        <v>84</v>
      </c>
      <c r="BH39" s="69" t="s">
        <v>93</v>
      </c>
      <c r="BI39" s="73" t="s">
        <v>84</v>
      </c>
      <c r="BJ39" s="69" t="s">
        <v>93</v>
      </c>
      <c r="BK39" s="69" t="s">
        <v>84</v>
      </c>
      <c r="BL39" s="69"/>
      <c r="BM39" s="69"/>
      <c r="BN39" s="69"/>
      <c r="BO39" s="113"/>
      <c r="BP39" s="108"/>
      <c r="BQ39" s="112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>
        <v>39</v>
      </c>
      <c r="CI39" s="69"/>
      <c r="CJ39" s="69">
        <v>33</v>
      </c>
      <c r="CK39" s="69"/>
      <c r="CL39" s="69"/>
      <c r="CM39" s="69"/>
      <c r="CN39" s="69">
        <v>28</v>
      </c>
      <c r="CO39" s="69">
        <v>9</v>
      </c>
      <c r="CP39" s="69">
        <v>13</v>
      </c>
      <c r="CQ39" s="69"/>
      <c r="CR39" s="69">
        <v>28</v>
      </c>
      <c r="CS39" s="69">
        <v>45</v>
      </c>
      <c r="CT39" s="69">
        <v>45</v>
      </c>
      <c r="CU39" s="69">
        <v>45</v>
      </c>
      <c r="CV39" s="69">
        <v>90</v>
      </c>
      <c r="CW39" s="69">
        <v>90</v>
      </c>
      <c r="CX39" s="73">
        <v>45</v>
      </c>
      <c r="CY39" s="69">
        <v>1</v>
      </c>
      <c r="CZ39" s="73">
        <v>62</v>
      </c>
      <c r="DA39" s="69">
        <v>45</v>
      </c>
      <c r="DB39" s="73">
        <v>70</v>
      </c>
      <c r="DC39" s="69">
        <v>45</v>
      </c>
      <c r="DD39" s="69">
        <v>90</v>
      </c>
      <c r="DE39" s="69"/>
      <c r="DF39" s="69"/>
      <c r="DG39" s="69"/>
      <c r="DH39" s="113"/>
      <c r="DI39" s="108"/>
      <c r="DJ39" s="112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 t="s">
        <v>89</v>
      </c>
      <c r="EB39" s="69"/>
      <c r="EC39" s="69" t="s">
        <v>89</v>
      </c>
      <c r="ED39" s="69"/>
      <c r="EE39" s="69"/>
      <c r="EF39" s="69"/>
      <c r="EG39" s="69" t="s">
        <v>89</v>
      </c>
      <c r="EH39" s="69" t="s">
        <v>89</v>
      </c>
      <c r="EI39" s="69" t="s">
        <v>89</v>
      </c>
      <c r="EJ39" s="69"/>
      <c r="EK39" s="69" t="s">
        <v>89</v>
      </c>
      <c r="EL39" s="69" t="s">
        <v>89</v>
      </c>
      <c r="EM39" s="69" t="s">
        <v>90</v>
      </c>
      <c r="EN39" s="69" t="s">
        <v>90</v>
      </c>
      <c r="EO39" s="69"/>
      <c r="EP39" s="69"/>
      <c r="EQ39" s="73" t="s">
        <v>90</v>
      </c>
      <c r="ER39" s="69" t="s">
        <v>89</v>
      </c>
      <c r="ES39" s="73" t="s">
        <v>90</v>
      </c>
      <c r="ET39" s="69" t="s">
        <v>89</v>
      </c>
      <c r="EU39" s="73" t="s">
        <v>90</v>
      </c>
      <c r="EV39" s="69" t="s">
        <v>89</v>
      </c>
      <c r="EW39" s="69"/>
      <c r="EX39" s="110">
        <f t="shared" si="30"/>
        <v>0</v>
      </c>
      <c r="EY39" s="112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73"/>
      <c r="GG39" s="69"/>
      <c r="GH39" s="73"/>
      <c r="GI39" s="69"/>
      <c r="GJ39" s="73"/>
      <c r="GK39" s="69"/>
      <c r="GL39" s="69"/>
      <c r="GM39" s="69"/>
      <c r="GN39" s="69"/>
      <c r="GO39" s="69"/>
      <c r="GP39" s="113"/>
      <c r="GQ39" s="110">
        <f aca="true" t="shared" si="37" ref="GQ39:GQ62">SUM(GR39:II39)</f>
        <v>5</v>
      </c>
      <c r="GR39" s="112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>
        <v>1</v>
      </c>
      <c r="HJ39" s="69"/>
      <c r="HK39" s="69"/>
      <c r="HL39" s="69"/>
      <c r="HM39" s="69"/>
      <c r="HN39" s="69"/>
      <c r="HO39" s="69"/>
      <c r="HP39" s="69"/>
      <c r="HQ39" s="69"/>
      <c r="HR39" s="69"/>
      <c r="HS39" s="69">
        <v>1</v>
      </c>
      <c r="HT39" s="69"/>
      <c r="HU39" s="69"/>
      <c r="HV39" s="69"/>
      <c r="HW39" s="69">
        <v>1</v>
      </c>
      <c r="HX39" s="69"/>
      <c r="HY39" s="73"/>
      <c r="HZ39" s="69"/>
      <c r="IA39" s="73"/>
      <c r="IB39" s="69"/>
      <c r="IC39" s="73"/>
      <c r="ID39" s="69">
        <v>2</v>
      </c>
      <c r="IE39" s="115"/>
      <c r="IF39" s="112"/>
      <c r="IG39" s="69"/>
      <c r="IH39" s="69"/>
      <c r="II39" s="115"/>
      <c r="IJ39" s="3"/>
      <c r="IK39" s="3"/>
      <c r="IL39" s="3"/>
      <c r="IM39" s="3"/>
      <c r="IN39" s="3"/>
      <c r="IO39" s="3"/>
      <c r="IP39" s="3"/>
      <c r="IQ39" s="3"/>
      <c r="IR39" s="3"/>
    </row>
    <row r="40" spans="1:243" ht="12.75">
      <c r="A40" s="136" t="s">
        <v>138</v>
      </c>
      <c r="B40" s="135" t="s">
        <v>78</v>
      </c>
      <c r="C40" s="23">
        <f aca="true" t="shared" si="38" ref="C40:C51">COUNT(BQ40:DH40)</f>
        <v>27</v>
      </c>
      <c r="D40" s="17">
        <f aca="true" t="shared" si="39" ref="D40:D51">COUNTIF(X40:BO40,"T")</f>
        <v>26</v>
      </c>
      <c r="E40" s="69">
        <f aca="true" t="shared" si="40" ref="E40:E51">COUNTIF(BQ40:DH40,90)</f>
        <v>16</v>
      </c>
      <c r="F40" s="17">
        <f t="shared" si="31"/>
        <v>10</v>
      </c>
      <c r="G40" s="17">
        <f t="shared" si="32"/>
        <v>1</v>
      </c>
      <c r="H40" s="69">
        <f aca="true" t="shared" si="41" ref="H40:H51">COUNTIF(BQ40:DH40,"S")</f>
        <v>0</v>
      </c>
      <c r="I40" s="167">
        <f aca="true" t="shared" si="42" ref="I40:I51">SUM(BQ40:DH40)</f>
        <v>2274</v>
      </c>
      <c r="J40" s="71">
        <f aca="true" t="shared" si="43" ref="J40:J51">ABS(I40/C40)</f>
        <v>84.22222222222223</v>
      </c>
      <c r="K40" s="71">
        <f>ABS(I40*100/I1)</f>
        <v>63.166666666666664</v>
      </c>
      <c r="L40" s="70">
        <f>K1-11</f>
        <v>29</v>
      </c>
      <c r="M40" s="70">
        <f aca="true" t="shared" si="44" ref="M40:M51">COUNTIF(X40:BO40,"C")+COUNTIF(X40:BO40,"T")</f>
        <v>27</v>
      </c>
      <c r="N40" s="70">
        <f aca="true" t="shared" si="45" ref="N40:N51">SUM(O40:Q40)</f>
        <v>2</v>
      </c>
      <c r="O40" s="70">
        <f aca="true" t="shared" si="46" ref="O40:O51">COUNTIF(X40:BO40,"DT")</f>
        <v>0</v>
      </c>
      <c r="P40" s="70">
        <f aca="true" t="shared" si="47" ref="P40:P51">COUNTIF(X40:BO40,"L")</f>
        <v>0</v>
      </c>
      <c r="Q40" s="70">
        <f aca="true" t="shared" si="48" ref="Q40:Q51">COUNTIF(X40:BO40,"S")</f>
        <v>2</v>
      </c>
      <c r="R40" s="72">
        <f t="shared" si="33"/>
        <v>11</v>
      </c>
      <c r="S40" s="69">
        <f t="shared" si="34"/>
        <v>0</v>
      </c>
      <c r="T40" s="69">
        <f t="shared" si="35"/>
        <v>0</v>
      </c>
      <c r="U40" s="69">
        <f aca="true" t="shared" si="49" ref="U40:U51">SUM(S40:T40)</f>
        <v>0</v>
      </c>
      <c r="V40" s="73">
        <f t="shared" si="36"/>
        <v>15</v>
      </c>
      <c r="W40" s="108"/>
      <c r="X40" s="112" t="s">
        <v>139</v>
      </c>
      <c r="Y40" s="112" t="s">
        <v>139</v>
      </c>
      <c r="Z40" s="112" t="s">
        <v>139</v>
      </c>
      <c r="AA40" s="112" t="s">
        <v>139</v>
      </c>
      <c r="AB40" s="112" t="s">
        <v>139</v>
      </c>
      <c r="AC40" s="112" t="s">
        <v>139</v>
      </c>
      <c r="AD40" s="112" t="s">
        <v>139</v>
      </c>
      <c r="AE40" s="112" t="s">
        <v>139</v>
      </c>
      <c r="AF40" s="112" t="s">
        <v>139</v>
      </c>
      <c r="AG40" s="112" t="s">
        <v>139</v>
      </c>
      <c r="AH40" s="112" t="s">
        <v>139</v>
      </c>
      <c r="AI40" s="69" t="s">
        <v>84</v>
      </c>
      <c r="AJ40" s="69" t="s">
        <v>84</v>
      </c>
      <c r="AK40" s="69" t="s">
        <v>84</v>
      </c>
      <c r="AL40" s="69" t="s">
        <v>84</v>
      </c>
      <c r="AM40" s="69" t="s">
        <v>84</v>
      </c>
      <c r="AN40" s="69" t="s">
        <v>84</v>
      </c>
      <c r="AO40" s="69" t="s">
        <v>84</v>
      </c>
      <c r="AP40" s="69" t="s">
        <v>84</v>
      </c>
      <c r="AQ40" s="69" t="s">
        <v>84</v>
      </c>
      <c r="AR40" s="69" t="s">
        <v>84</v>
      </c>
      <c r="AS40" s="69" t="s">
        <v>84</v>
      </c>
      <c r="AT40" s="69" t="s">
        <v>84</v>
      </c>
      <c r="AU40" s="69" t="s">
        <v>84</v>
      </c>
      <c r="AV40" s="69" t="s">
        <v>84</v>
      </c>
      <c r="AW40" s="140" t="s">
        <v>91</v>
      </c>
      <c r="AX40" s="69" t="s">
        <v>84</v>
      </c>
      <c r="AY40" s="69" t="s">
        <v>84</v>
      </c>
      <c r="AZ40" s="69" t="s">
        <v>84</v>
      </c>
      <c r="BA40" s="69" t="s">
        <v>84</v>
      </c>
      <c r="BB40" s="69" t="s">
        <v>84</v>
      </c>
      <c r="BC40" s="69" t="s">
        <v>84</v>
      </c>
      <c r="BD40" s="69" t="s">
        <v>93</v>
      </c>
      <c r="BE40" s="73" t="s">
        <v>84</v>
      </c>
      <c r="BF40" s="69" t="s">
        <v>84</v>
      </c>
      <c r="BG40" s="73" t="s">
        <v>84</v>
      </c>
      <c r="BH40" s="69" t="s">
        <v>84</v>
      </c>
      <c r="BI40" s="140" t="s">
        <v>91</v>
      </c>
      <c r="BJ40" s="69" t="s">
        <v>84</v>
      </c>
      <c r="BK40" s="69" t="s">
        <v>84</v>
      </c>
      <c r="BL40" s="69"/>
      <c r="BM40" s="69"/>
      <c r="BN40" s="69"/>
      <c r="BO40" s="113"/>
      <c r="BP40" s="108"/>
      <c r="BQ40" s="112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>
        <v>84</v>
      </c>
      <c r="CC40" s="69">
        <v>80</v>
      </c>
      <c r="CD40" s="69">
        <v>90</v>
      </c>
      <c r="CE40" s="69">
        <v>90</v>
      </c>
      <c r="CF40" s="69">
        <v>88</v>
      </c>
      <c r="CG40" s="69">
        <v>71</v>
      </c>
      <c r="CH40" s="69">
        <v>81</v>
      </c>
      <c r="CI40" s="69">
        <v>89</v>
      </c>
      <c r="CJ40" s="69">
        <v>90</v>
      </c>
      <c r="CK40" s="69">
        <v>90</v>
      </c>
      <c r="CL40" s="69">
        <v>90</v>
      </c>
      <c r="CM40" s="69">
        <v>90</v>
      </c>
      <c r="CN40" s="69">
        <v>90</v>
      </c>
      <c r="CO40" s="69">
        <v>90</v>
      </c>
      <c r="CP40" s="69"/>
      <c r="CQ40" s="69">
        <v>90</v>
      </c>
      <c r="CR40" s="69">
        <v>62</v>
      </c>
      <c r="CS40" s="69">
        <v>90</v>
      </c>
      <c r="CT40" s="69">
        <v>90</v>
      </c>
      <c r="CU40" s="69">
        <v>77</v>
      </c>
      <c r="CV40" s="69">
        <v>85</v>
      </c>
      <c r="CW40" s="69">
        <v>45</v>
      </c>
      <c r="CX40" s="73">
        <v>72</v>
      </c>
      <c r="CY40" s="69">
        <v>90</v>
      </c>
      <c r="CZ40" s="73">
        <v>90</v>
      </c>
      <c r="DA40" s="69">
        <v>90</v>
      </c>
      <c r="DB40" s="69"/>
      <c r="DC40" s="69">
        <v>90</v>
      </c>
      <c r="DD40" s="69">
        <v>90</v>
      </c>
      <c r="DE40" s="69"/>
      <c r="DF40" s="69"/>
      <c r="DG40" s="69"/>
      <c r="DH40" s="113"/>
      <c r="DI40" s="114"/>
      <c r="DJ40" s="112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 t="s">
        <v>90</v>
      </c>
      <c r="DV40" s="69" t="s">
        <v>90</v>
      </c>
      <c r="DW40" s="69"/>
      <c r="DX40" s="69"/>
      <c r="DY40" s="69" t="s">
        <v>90</v>
      </c>
      <c r="DZ40" s="69" t="s">
        <v>90</v>
      </c>
      <c r="EA40" s="69" t="s">
        <v>90</v>
      </c>
      <c r="EB40" s="69" t="s">
        <v>90</v>
      </c>
      <c r="EC40" s="69"/>
      <c r="ED40" s="69"/>
      <c r="EE40" s="69"/>
      <c r="EF40" s="69"/>
      <c r="EG40" s="69"/>
      <c r="EH40" s="69"/>
      <c r="EI40" s="69"/>
      <c r="EJ40" s="69"/>
      <c r="EK40" s="69" t="s">
        <v>90</v>
      </c>
      <c r="EL40" s="69"/>
      <c r="EM40" s="69"/>
      <c r="EN40" s="69" t="s">
        <v>90</v>
      </c>
      <c r="EO40" s="69" t="s">
        <v>90</v>
      </c>
      <c r="EP40" s="69" t="s">
        <v>89</v>
      </c>
      <c r="EQ40" s="73" t="s">
        <v>90</v>
      </c>
      <c r="ER40" s="69"/>
      <c r="ES40" s="73"/>
      <c r="ET40" s="69"/>
      <c r="EU40" s="73"/>
      <c r="EV40" s="69"/>
      <c r="EW40" s="69"/>
      <c r="EX40" s="110">
        <f t="shared" si="30"/>
        <v>11</v>
      </c>
      <c r="EY40" s="112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131">
        <v>1</v>
      </c>
      <c r="FL40" s="69"/>
      <c r="FM40" s="69"/>
      <c r="FN40" s="131">
        <v>1</v>
      </c>
      <c r="FO40" s="69"/>
      <c r="FP40" s="69"/>
      <c r="FQ40" s="69"/>
      <c r="FR40" s="131">
        <v>1</v>
      </c>
      <c r="FS40" s="69"/>
      <c r="FT40" s="69"/>
      <c r="FU40" s="131">
        <v>1</v>
      </c>
      <c r="FV40" s="69"/>
      <c r="FW40" s="131">
        <v>1</v>
      </c>
      <c r="FX40" s="140" t="s">
        <v>91</v>
      </c>
      <c r="FY40" s="133">
        <v>1</v>
      </c>
      <c r="FZ40" s="69"/>
      <c r="GA40" s="69"/>
      <c r="GB40" s="133">
        <v>1</v>
      </c>
      <c r="GC40" s="69"/>
      <c r="GD40" s="133">
        <v>1</v>
      </c>
      <c r="GE40" s="69"/>
      <c r="GF40" s="73"/>
      <c r="GG40" s="69"/>
      <c r="GH40" s="133">
        <v>1</v>
      </c>
      <c r="GI40" s="133">
        <v>1</v>
      </c>
      <c r="GJ40" s="140" t="s">
        <v>91</v>
      </c>
      <c r="GK40" s="69"/>
      <c r="GL40" s="133">
        <v>1</v>
      </c>
      <c r="GM40" s="69"/>
      <c r="GN40" s="69"/>
      <c r="GO40" s="69"/>
      <c r="GP40" s="113"/>
      <c r="GQ40" s="110">
        <f t="shared" si="37"/>
        <v>15</v>
      </c>
      <c r="GR40" s="112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>
        <v>2</v>
      </c>
      <c r="HD40" s="69"/>
      <c r="HE40" s="69">
        <v>1</v>
      </c>
      <c r="HF40" s="69">
        <v>1</v>
      </c>
      <c r="HG40" s="69"/>
      <c r="HH40" s="69"/>
      <c r="HI40" s="69">
        <v>1</v>
      </c>
      <c r="HJ40" s="69">
        <v>2</v>
      </c>
      <c r="HK40" s="69"/>
      <c r="HL40" s="69"/>
      <c r="HM40" s="69">
        <v>1</v>
      </c>
      <c r="HN40" s="69">
        <v>1</v>
      </c>
      <c r="HO40" s="69"/>
      <c r="HP40" s="69">
        <v>1</v>
      </c>
      <c r="HQ40" s="69"/>
      <c r="HR40" s="69"/>
      <c r="HS40" s="69"/>
      <c r="HT40" s="69">
        <v>1</v>
      </c>
      <c r="HU40" s="69"/>
      <c r="HV40" s="69"/>
      <c r="HW40" s="69"/>
      <c r="HX40" s="69">
        <v>2</v>
      </c>
      <c r="HY40" s="73"/>
      <c r="HZ40" s="69">
        <v>1</v>
      </c>
      <c r="IA40" s="73">
        <v>1</v>
      </c>
      <c r="IB40" s="69"/>
      <c r="IC40" s="73"/>
      <c r="ID40" s="69"/>
      <c r="IE40" s="115"/>
      <c r="IF40" s="112"/>
      <c r="IG40" s="69"/>
      <c r="IH40" s="69"/>
      <c r="II40" s="115"/>
    </row>
    <row r="41" spans="1:243" ht="12.75">
      <c r="A41" s="134" t="s">
        <v>61</v>
      </c>
      <c r="B41" s="135" t="s">
        <v>78</v>
      </c>
      <c r="C41" s="23">
        <f t="shared" si="38"/>
        <v>5</v>
      </c>
      <c r="D41" s="17">
        <f t="shared" si="39"/>
        <v>2</v>
      </c>
      <c r="E41" s="69">
        <f t="shared" si="40"/>
        <v>1</v>
      </c>
      <c r="F41" s="17">
        <f t="shared" si="31"/>
        <v>1</v>
      </c>
      <c r="G41" s="17">
        <f t="shared" si="32"/>
        <v>3</v>
      </c>
      <c r="H41" s="69">
        <f t="shared" si="41"/>
        <v>0</v>
      </c>
      <c r="I41" s="167">
        <f t="shared" si="42"/>
        <v>235</v>
      </c>
      <c r="J41" s="71">
        <f t="shared" si="43"/>
        <v>47</v>
      </c>
      <c r="K41" s="71">
        <f>ABS(I41*100/I1)</f>
        <v>6.527777777777778</v>
      </c>
      <c r="L41" s="70">
        <v>7</v>
      </c>
      <c r="M41" s="70">
        <f t="shared" si="44"/>
        <v>5</v>
      </c>
      <c r="N41" s="70">
        <f t="shared" si="45"/>
        <v>2</v>
      </c>
      <c r="O41" s="70">
        <f t="shared" si="46"/>
        <v>2</v>
      </c>
      <c r="P41" s="70">
        <f t="shared" si="47"/>
        <v>0</v>
      </c>
      <c r="Q41" s="70">
        <f t="shared" si="48"/>
        <v>0</v>
      </c>
      <c r="R41" s="72">
        <f t="shared" si="33"/>
        <v>0</v>
      </c>
      <c r="S41" s="69">
        <f t="shared" si="34"/>
        <v>0</v>
      </c>
      <c r="T41" s="69">
        <f t="shared" si="35"/>
        <v>0</v>
      </c>
      <c r="U41" s="69">
        <f t="shared" si="49"/>
        <v>0</v>
      </c>
      <c r="V41" s="73">
        <f t="shared" si="36"/>
        <v>0</v>
      </c>
      <c r="W41" s="108"/>
      <c r="X41" s="112" t="s">
        <v>139</v>
      </c>
      <c r="Y41" s="69" t="s">
        <v>84</v>
      </c>
      <c r="Z41" s="69" t="s">
        <v>84</v>
      </c>
      <c r="AA41" s="69" t="s">
        <v>93</v>
      </c>
      <c r="AB41" s="69" t="s">
        <v>93</v>
      </c>
      <c r="AC41" s="69" t="s">
        <v>93</v>
      </c>
      <c r="AD41" s="69" t="s">
        <v>100</v>
      </c>
      <c r="AE41" s="69" t="s">
        <v>100</v>
      </c>
      <c r="AF41" s="69" t="s">
        <v>116</v>
      </c>
      <c r="AG41" s="69" t="s">
        <v>116</v>
      </c>
      <c r="AH41" s="69" t="s">
        <v>116</v>
      </c>
      <c r="AI41" s="69" t="s">
        <v>116</v>
      </c>
      <c r="AJ41" s="69" t="s">
        <v>116</v>
      </c>
      <c r="AK41" s="69" t="s">
        <v>116</v>
      </c>
      <c r="AL41" s="69" t="s">
        <v>116</v>
      </c>
      <c r="AM41" s="69" t="s">
        <v>116</v>
      </c>
      <c r="AN41" s="69" t="s">
        <v>116</v>
      </c>
      <c r="AO41" s="69" t="s">
        <v>116</v>
      </c>
      <c r="AP41" s="69" t="s">
        <v>116</v>
      </c>
      <c r="AQ41" s="69" t="s">
        <v>116</v>
      </c>
      <c r="AR41" s="69" t="s">
        <v>116</v>
      </c>
      <c r="AS41" s="69" t="s">
        <v>116</v>
      </c>
      <c r="AT41" s="69" t="s">
        <v>116</v>
      </c>
      <c r="AU41" s="69" t="s">
        <v>116</v>
      </c>
      <c r="AV41" s="69" t="s">
        <v>116</v>
      </c>
      <c r="AW41" s="69" t="s">
        <v>116</v>
      </c>
      <c r="AX41" s="69" t="s">
        <v>116</v>
      </c>
      <c r="AY41" s="69" t="s">
        <v>116</v>
      </c>
      <c r="AZ41" s="69" t="s">
        <v>116</v>
      </c>
      <c r="BA41" s="69" t="s">
        <v>116</v>
      </c>
      <c r="BB41" s="69" t="s">
        <v>116</v>
      </c>
      <c r="BC41" s="69" t="s">
        <v>116</v>
      </c>
      <c r="BD41" s="69" t="s">
        <v>116</v>
      </c>
      <c r="BE41" s="69" t="s">
        <v>116</v>
      </c>
      <c r="BF41" s="69" t="s">
        <v>116</v>
      </c>
      <c r="BG41" s="69" t="s">
        <v>116</v>
      </c>
      <c r="BH41" s="69" t="s">
        <v>116</v>
      </c>
      <c r="BI41" s="69" t="s">
        <v>116</v>
      </c>
      <c r="BJ41" s="69" t="s">
        <v>116</v>
      </c>
      <c r="BK41" s="69" t="s">
        <v>116</v>
      </c>
      <c r="BL41" s="69"/>
      <c r="BM41" s="69"/>
      <c r="BN41" s="69"/>
      <c r="BO41" s="113"/>
      <c r="BP41" s="108"/>
      <c r="BQ41" s="112"/>
      <c r="BR41" s="69">
        <v>90</v>
      </c>
      <c r="BS41" s="69">
        <v>45</v>
      </c>
      <c r="BT41" s="69">
        <v>45</v>
      </c>
      <c r="BU41" s="69">
        <v>10</v>
      </c>
      <c r="BV41" s="69">
        <v>45</v>
      </c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73"/>
      <c r="CY41" s="69"/>
      <c r="CZ41" s="73"/>
      <c r="DA41" s="69"/>
      <c r="DB41" s="69"/>
      <c r="DC41" s="69"/>
      <c r="DD41" s="69"/>
      <c r="DE41" s="69"/>
      <c r="DF41" s="69"/>
      <c r="DG41" s="69"/>
      <c r="DH41" s="113"/>
      <c r="DI41" s="114"/>
      <c r="DJ41" s="112"/>
      <c r="DK41" s="69"/>
      <c r="DL41" s="69" t="s">
        <v>90</v>
      </c>
      <c r="DM41" s="69" t="s">
        <v>89</v>
      </c>
      <c r="DN41" s="69" t="s">
        <v>89</v>
      </c>
      <c r="DO41" s="69" t="s">
        <v>89</v>
      </c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73"/>
      <c r="ER41" s="69"/>
      <c r="ES41" s="73"/>
      <c r="ET41" s="69"/>
      <c r="EU41" s="73"/>
      <c r="EV41" s="69"/>
      <c r="EW41" s="69"/>
      <c r="EX41" s="110">
        <f t="shared" si="30"/>
        <v>0</v>
      </c>
      <c r="EY41" s="112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73"/>
      <c r="GG41" s="69"/>
      <c r="GH41" s="73"/>
      <c r="GI41" s="69"/>
      <c r="GJ41" s="73"/>
      <c r="GK41" s="69"/>
      <c r="GL41" s="69"/>
      <c r="GM41" s="69"/>
      <c r="GN41" s="69"/>
      <c r="GO41" s="69"/>
      <c r="GP41" s="113"/>
      <c r="GQ41" s="110">
        <f t="shared" si="37"/>
        <v>0</v>
      </c>
      <c r="GR41" s="112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73"/>
      <c r="HZ41" s="69"/>
      <c r="IA41" s="73"/>
      <c r="IB41" s="69"/>
      <c r="IC41" s="73"/>
      <c r="ID41" s="69"/>
      <c r="IE41" s="115"/>
      <c r="IF41" s="112"/>
      <c r="IG41" s="69"/>
      <c r="IH41" s="69"/>
      <c r="II41" s="115"/>
    </row>
    <row r="42" spans="1:243" ht="12.75">
      <c r="A42" s="134" t="s">
        <v>132</v>
      </c>
      <c r="B42" s="135" t="s">
        <v>78</v>
      </c>
      <c r="C42" s="23">
        <f t="shared" si="38"/>
        <v>6</v>
      </c>
      <c r="D42" s="17">
        <f t="shared" si="39"/>
        <v>6</v>
      </c>
      <c r="E42" s="69">
        <f t="shared" si="40"/>
        <v>1</v>
      </c>
      <c r="F42" s="17">
        <f t="shared" si="31"/>
        <v>5</v>
      </c>
      <c r="G42" s="17">
        <f t="shared" si="32"/>
        <v>0</v>
      </c>
      <c r="H42" s="69">
        <f t="shared" si="41"/>
        <v>0</v>
      </c>
      <c r="I42" s="167">
        <f t="shared" si="42"/>
        <v>379</v>
      </c>
      <c r="J42" s="71">
        <f t="shared" si="43"/>
        <v>63.166666666666664</v>
      </c>
      <c r="K42" s="71">
        <f>ABS(I42*100/I1)</f>
        <v>10.527777777777779</v>
      </c>
      <c r="L42" s="70">
        <v>9</v>
      </c>
      <c r="M42" s="70">
        <f t="shared" si="44"/>
        <v>6</v>
      </c>
      <c r="N42" s="70">
        <f t="shared" si="45"/>
        <v>3</v>
      </c>
      <c r="O42" s="70">
        <f t="shared" si="46"/>
        <v>0</v>
      </c>
      <c r="P42" s="70">
        <f t="shared" si="47"/>
        <v>3</v>
      </c>
      <c r="Q42" s="70">
        <f t="shared" si="48"/>
        <v>0</v>
      </c>
      <c r="R42" s="72">
        <f t="shared" si="33"/>
        <v>2</v>
      </c>
      <c r="S42" s="69">
        <f t="shared" si="34"/>
        <v>0</v>
      </c>
      <c r="T42" s="69">
        <f t="shared" si="35"/>
        <v>0</v>
      </c>
      <c r="U42" s="69">
        <f t="shared" si="49"/>
        <v>0</v>
      </c>
      <c r="V42" s="73">
        <f t="shared" si="36"/>
        <v>2</v>
      </c>
      <c r="W42" s="108"/>
      <c r="X42" s="112" t="s">
        <v>139</v>
      </c>
      <c r="Y42" s="69" t="s">
        <v>139</v>
      </c>
      <c r="Z42" s="69" t="s">
        <v>139</v>
      </c>
      <c r="AA42" s="69" t="s">
        <v>139</v>
      </c>
      <c r="AB42" s="69" t="s">
        <v>139</v>
      </c>
      <c r="AC42" s="69" t="s">
        <v>139</v>
      </c>
      <c r="AD42" s="69" t="s">
        <v>139</v>
      </c>
      <c r="AE42" s="69" t="s">
        <v>84</v>
      </c>
      <c r="AF42" s="69" t="s">
        <v>84</v>
      </c>
      <c r="AG42" s="69" t="s">
        <v>84</v>
      </c>
      <c r="AH42" s="69" t="s">
        <v>94</v>
      </c>
      <c r="AI42" s="69" t="s">
        <v>94</v>
      </c>
      <c r="AJ42" s="69" t="s">
        <v>84</v>
      </c>
      <c r="AK42" s="69" t="s">
        <v>84</v>
      </c>
      <c r="AL42" s="69" t="s">
        <v>84</v>
      </c>
      <c r="AM42" s="69" t="s">
        <v>94</v>
      </c>
      <c r="AN42" s="69" t="s">
        <v>116</v>
      </c>
      <c r="AO42" s="69" t="s">
        <v>116</v>
      </c>
      <c r="AP42" s="69" t="s">
        <v>116</v>
      </c>
      <c r="AQ42" s="69" t="s">
        <v>116</v>
      </c>
      <c r="AR42" s="69" t="s">
        <v>116</v>
      </c>
      <c r="AS42" s="69" t="s">
        <v>116</v>
      </c>
      <c r="AT42" s="69" t="s">
        <v>116</v>
      </c>
      <c r="AU42" s="69" t="s">
        <v>116</v>
      </c>
      <c r="AV42" s="69" t="s">
        <v>116</v>
      </c>
      <c r="AW42" s="69" t="s">
        <v>116</v>
      </c>
      <c r="AX42" s="69" t="s">
        <v>116</v>
      </c>
      <c r="AY42" s="69" t="s">
        <v>116</v>
      </c>
      <c r="AZ42" s="69" t="s">
        <v>116</v>
      </c>
      <c r="BA42" s="69" t="s">
        <v>116</v>
      </c>
      <c r="BB42" s="69" t="s">
        <v>116</v>
      </c>
      <c r="BC42" s="69" t="s">
        <v>116</v>
      </c>
      <c r="BD42" s="69" t="s">
        <v>116</v>
      </c>
      <c r="BE42" s="69" t="s">
        <v>116</v>
      </c>
      <c r="BF42" s="69" t="s">
        <v>116</v>
      </c>
      <c r="BG42" s="69" t="s">
        <v>116</v>
      </c>
      <c r="BH42" s="69" t="s">
        <v>116</v>
      </c>
      <c r="BI42" s="69" t="s">
        <v>116</v>
      </c>
      <c r="BJ42" s="69" t="s">
        <v>116</v>
      </c>
      <c r="BK42" s="69" t="s">
        <v>116</v>
      </c>
      <c r="BL42" s="69"/>
      <c r="BM42" s="69"/>
      <c r="BN42" s="69"/>
      <c r="BO42" s="113"/>
      <c r="BP42" s="108"/>
      <c r="BQ42" s="112"/>
      <c r="BR42" s="69"/>
      <c r="BS42" s="69"/>
      <c r="BT42" s="69"/>
      <c r="BU42" s="69"/>
      <c r="BV42" s="69"/>
      <c r="BW42" s="69"/>
      <c r="BX42" s="69">
        <v>79</v>
      </c>
      <c r="BY42" s="69">
        <v>90</v>
      </c>
      <c r="BZ42" s="69">
        <v>68</v>
      </c>
      <c r="CA42" s="69"/>
      <c r="CB42" s="69"/>
      <c r="CC42" s="69">
        <v>55</v>
      </c>
      <c r="CD42" s="69">
        <v>57</v>
      </c>
      <c r="CE42" s="69">
        <v>30</v>
      </c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73"/>
      <c r="CY42" s="69"/>
      <c r="CZ42" s="73"/>
      <c r="DA42" s="69"/>
      <c r="DB42" s="69"/>
      <c r="DC42" s="69"/>
      <c r="DD42" s="69"/>
      <c r="DE42" s="69"/>
      <c r="DF42" s="69"/>
      <c r="DG42" s="69"/>
      <c r="DH42" s="113"/>
      <c r="DI42" s="108"/>
      <c r="DJ42" s="112"/>
      <c r="DK42" s="69"/>
      <c r="DL42" s="69"/>
      <c r="DM42" s="69"/>
      <c r="DN42" s="69"/>
      <c r="DO42" s="69"/>
      <c r="DP42" s="69"/>
      <c r="DQ42" s="69" t="s">
        <v>90</v>
      </c>
      <c r="DR42" s="69"/>
      <c r="DS42" s="69" t="s">
        <v>90</v>
      </c>
      <c r="DT42" s="69"/>
      <c r="DU42" s="69"/>
      <c r="DV42" s="69" t="s">
        <v>90</v>
      </c>
      <c r="DW42" s="69" t="s">
        <v>90</v>
      </c>
      <c r="DX42" s="69" t="s">
        <v>90</v>
      </c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73"/>
      <c r="ER42" s="69"/>
      <c r="ES42" s="73"/>
      <c r="ET42" s="69"/>
      <c r="EU42" s="73"/>
      <c r="EV42" s="69"/>
      <c r="EW42" s="69"/>
      <c r="EX42" s="110">
        <f t="shared" si="30"/>
        <v>2</v>
      </c>
      <c r="EY42" s="112"/>
      <c r="EZ42" s="69"/>
      <c r="FA42" s="69"/>
      <c r="FB42" s="69"/>
      <c r="FC42" s="69"/>
      <c r="FD42" s="69"/>
      <c r="FE42" s="69"/>
      <c r="FF42" s="69"/>
      <c r="FG42" s="69"/>
      <c r="FH42" s="133">
        <v>1</v>
      </c>
      <c r="FI42" s="69"/>
      <c r="FJ42" s="69"/>
      <c r="FK42" s="69"/>
      <c r="FL42" s="69"/>
      <c r="FM42" s="133">
        <v>1</v>
      </c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73"/>
      <c r="GG42" s="69"/>
      <c r="GH42" s="73"/>
      <c r="GI42" s="69"/>
      <c r="GJ42" s="73"/>
      <c r="GK42" s="69"/>
      <c r="GL42" s="69"/>
      <c r="GM42" s="69"/>
      <c r="GN42" s="69"/>
      <c r="GO42" s="69"/>
      <c r="GP42" s="113"/>
      <c r="GQ42" s="110">
        <f t="shared" si="37"/>
        <v>2</v>
      </c>
      <c r="GR42" s="112"/>
      <c r="GS42" s="69"/>
      <c r="GT42" s="69"/>
      <c r="GU42" s="69"/>
      <c r="GV42" s="69"/>
      <c r="GW42" s="69"/>
      <c r="GX42" s="69"/>
      <c r="GY42" s="69"/>
      <c r="GZ42" s="69"/>
      <c r="HA42" s="69">
        <v>1</v>
      </c>
      <c r="HB42" s="69"/>
      <c r="HC42" s="69"/>
      <c r="HD42" s="69"/>
      <c r="HE42" s="69">
        <v>1</v>
      </c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73"/>
      <c r="HZ42" s="69"/>
      <c r="IA42" s="73"/>
      <c r="IB42" s="69"/>
      <c r="IC42" s="73"/>
      <c r="ID42" s="69"/>
      <c r="IE42" s="115"/>
      <c r="IF42" s="112"/>
      <c r="IG42" s="69"/>
      <c r="IH42" s="69"/>
      <c r="II42" s="115"/>
    </row>
    <row r="43" spans="1:243" ht="12.75">
      <c r="A43" s="134" t="s">
        <v>60</v>
      </c>
      <c r="B43" s="135" t="s">
        <v>78</v>
      </c>
      <c r="C43" s="23">
        <f t="shared" si="38"/>
        <v>1</v>
      </c>
      <c r="D43" s="17">
        <f t="shared" si="39"/>
        <v>1</v>
      </c>
      <c r="E43" s="69">
        <f t="shared" si="40"/>
        <v>0</v>
      </c>
      <c r="F43" s="17">
        <f t="shared" si="31"/>
        <v>1</v>
      </c>
      <c r="G43" s="17">
        <f t="shared" si="32"/>
        <v>0</v>
      </c>
      <c r="H43" s="69">
        <f t="shared" si="41"/>
        <v>0</v>
      </c>
      <c r="I43" s="167">
        <f t="shared" si="42"/>
        <v>60</v>
      </c>
      <c r="J43" s="71">
        <f t="shared" si="43"/>
        <v>60</v>
      </c>
      <c r="K43" s="71">
        <f>ABS(I43*100/I5)</f>
        <v>2.2988505747126435</v>
      </c>
      <c r="L43" s="70">
        <v>2</v>
      </c>
      <c r="M43" s="70">
        <f t="shared" si="44"/>
        <v>1</v>
      </c>
      <c r="N43" s="70">
        <f t="shared" si="45"/>
        <v>1</v>
      </c>
      <c r="O43" s="70">
        <f t="shared" si="46"/>
        <v>0</v>
      </c>
      <c r="P43" s="70">
        <f t="shared" si="47"/>
        <v>1</v>
      </c>
      <c r="Q43" s="70">
        <f t="shared" si="48"/>
        <v>0</v>
      </c>
      <c r="R43" s="72">
        <f t="shared" si="33"/>
        <v>0</v>
      </c>
      <c r="S43" s="69">
        <f t="shared" si="34"/>
        <v>0</v>
      </c>
      <c r="T43" s="69">
        <f t="shared" si="35"/>
        <v>0</v>
      </c>
      <c r="U43" s="69">
        <f t="shared" si="49"/>
        <v>0</v>
      </c>
      <c r="V43" s="73">
        <f t="shared" si="36"/>
        <v>0</v>
      </c>
      <c r="W43" s="108"/>
      <c r="X43" s="112" t="s">
        <v>84</v>
      </c>
      <c r="Y43" s="69" t="s">
        <v>94</v>
      </c>
      <c r="Z43" s="69" t="s">
        <v>116</v>
      </c>
      <c r="AA43" s="69" t="s">
        <v>116</v>
      </c>
      <c r="AB43" s="69" t="s">
        <v>116</v>
      </c>
      <c r="AC43" s="69" t="s">
        <v>116</v>
      </c>
      <c r="AD43" s="69" t="s">
        <v>116</v>
      </c>
      <c r="AE43" s="69" t="s">
        <v>116</v>
      </c>
      <c r="AF43" s="69" t="s">
        <v>116</v>
      </c>
      <c r="AG43" s="69" t="s">
        <v>116</v>
      </c>
      <c r="AH43" s="69" t="s">
        <v>116</v>
      </c>
      <c r="AI43" s="69" t="s">
        <v>116</v>
      </c>
      <c r="AJ43" s="69" t="s">
        <v>116</v>
      </c>
      <c r="AK43" s="69" t="s">
        <v>116</v>
      </c>
      <c r="AL43" s="69" t="s">
        <v>116</v>
      </c>
      <c r="AM43" s="69" t="s">
        <v>116</v>
      </c>
      <c r="AN43" s="69" t="s">
        <v>116</v>
      </c>
      <c r="AO43" s="69" t="s">
        <v>116</v>
      </c>
      <c r="AP43" s="69" t="s">
        <v>116</v>
      </c>
      <c r="AQ43" s="69" t="s">
        <v>116</v>
      </c>
      <c r="AR43" s="69" t="s">
        <v>116</v>
      </c>
      <c r="AS43" s="69" t="s">
        <v>116</v>
      </c>
      <c r="AT43" s="69" t="s">
        <v>116</v>
      </c>
      <c r="AU43" s="69" t="s">
        <v>116</v>
      </c>
      <c r="AV43" s="69" t="s">
        <v>116</v>
      </c>
      <c r="AW43" s="69" t="s">
        <v>116</v>
      </c>
      <c r="AX43" s="69" t="s">
        <v>116</v>
      </c>
      <c r="AY43" s="69" t="s">
        <v>116</v>
      </c>
      <c r="AZ43" s="69" t="s">
        <v>116</v>
      </c>
      <c r="BA43" s="69" t="s">
        <v>116</v>
      </c>
      <c r="BB43" s="69" t="s">
        <v>116</v>
      </c>
      <c r="BC43" s="69" t="s">
        <v>116</v>
      </c>
      <c r="BD43" s="69" t="s">
        <v>116</v>
      </c>
      <c r="BE43" s="69" t="s">
        <v>116</v>
      </c>
      <c r="BF43" s="69" t="s">
        <v>116</v>
      </c>
      <c r="BG43" s="69" t="s">
        <v>116</v>
      </c>
      <c r="BH43" s="69" t="s">
        <v>116</v>
      </c>
      <c r="BI43" s="69" t="s">
        <v>116</v>
      </c>
      <c r="BJ43" s="69" t="s">
        <v>116</v>
      </c>
      <c r="BK43" s="69" t="s">
        <v>116</v>
      </c>
      <c r="BL43" s="69"/>
      <c r="BM43" s="69"/>
      <c r="BN43" s="69"/>
      <c r="BO43" s="113"/>
      <c r="BP43" s="108"/>
      <c r="BQ43" s="112">
        <v>60</v>
      </c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73"/>
      <c r="CY43" s="69"/>
      <c r="CZ43" s="73"/>
      <c r="DA43" s="69"/>
      <c r="DB43" s="69"/>
      <c r="DC43" s="69"/>
      <c r="DD43" s="69"/>
      <c r="DE43" s="69"/>
      <c r="DF43" s="69"/>
      <c r="DG43" s="69"/>
      <c r="DH43" s="113"/>
      <c r="DI43" s="108"/>
      <c r="DJ43" s="112" t="s">
        <v>90</v>
      </c>
      <c r="DK43" s="69"/>
      <c r="DL43" s="69" t="s">
        <v>116</v>
      </c>
      <c r="DM43" s="69" t="s">
        <v>116</v>
      </c>
      <c r="DN43" s="69" t="s">
        <v>116</v>
      </c>
      <c r="DO43" s="69" t="s">
        <v>116</v>
      </c>
      <c r="DP43" s="69" t="s">
        <v>116</v>
      </c>
      <c r="DQ43" s="69" t="s">
        <v>116</v>
      </c>
      <c r="DR43" s="69" t="s">
        <v>116</v>
      </c>
      <c r="DS43" s="69" t="s">
        <v>116</v>
      </c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73"/>
      <c r="ER43" s="69"/>
      <c r="ES43" s="73"/>
      <c r="ET43" s="69"/>
      <c r="EU43" s="73"/>
      <c r="EV43" s="69"/>
      <c r="EW43" s="69"/>
      <c r="EX43" s="110">
        <f t="shared" si="30"/>
        <v>0</v>
      </c>
      <c r="EY43" s="112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73"/>
      <c r="GG43" s="69"/>
      <c r="GH43" s="73"/>
      <c r="GI43" s="69"/>
      <c r="GJ43" s="73"/>
      <c r="GK43" s="69"/>
      <c r="GL43" s="69"/>
      <c r="GM43" s="69"/>
      <c r="GN43" s="69"/>
      <c r="GO43" s="69"/>
      <c r="GP43" s="113"/>
      <c r="GQ43" s="110">
        <f t="shared" si="37"/>
        <v>0</v>
      </c>
      <c r="GR43" s="112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73"/>
      <c r="HZ43" s="69"/>
      <c r="IA43" s="73"/>
      <c r="IB43" s="69"/>
      <c r="IC43" s="73"/>
      <c r="ID43" s="69"/>
      <c r="IE43" s="115"/>
      <c r="IF43" s="112"/>
      <c r="IG43" s="69"/>
      <c r="IH43" s="69"/>
      <c r="II43" s="115"/>
    </row>
    <row r="44" spans="1:243" ht="12.75">
      <c r="A44" s="134" t="s">
        <v>119</v>
      </c>
      <c r="B44" s="135" t="s">
        <v>78</v>
      </c>
      <c r="C44" s="23">
        <f t="shared" si="38"/>
        <v>13</v>
      </c>
      <c r="D44" s="17">
        <f t="shared" si="39"/>
        <v>1</v>
      </c>
      <c r="E44" s="69">
        <f t="shared" si="40"/>
        <v>0</v>
      </c>
      <c r="F44" s="17">
        <f t="shared" si="31"/>
        <v>1</v>
      </c>
      <c r="G44" s="17">
        <f t="shared" si="32"/>
        <v>12</v>
      </c>
      <c r="H44" s="69">
        <f t="shared" si="41"/>
        <v>0</v>
      </c>
      <c r="I44" s="167">
        <f t="shared" si="42"/>
        <v>348</v>
      </c>
      <c r="J44" s="71">
        <f t="shared" si="43"/>
        <v>26.76923076923077</v>
      </c>
      <c r="K44" s="71">
        <f>ABS(I44*100/I1)</f>
        <v>9.666666666666666</v>
      </c>
      <c r="L44" s="70">
        <f>K1</f>
        <v>40</v>
      </c>
      <c r="M44" s="70">
        <f t="shared" si="44"/>
        <v>16</v>
      </c>
      <c r="N44" s="162">
        <f t="shared" si="45"/>
        <v>21</v>
      </c>
      <c r="O44" s="70">
        <f t="shared" si="46"/>
        <v>21</v>
      </c>
      <c r="P44" s="70">
        <f t="shared" si="47"/>
        <v>0</v>
      </c>
      <c r="Q44" s="70">
        <f t="shared" si="48"/>
        <v>0</v>
      </c>
      <c r="R44" s="72">
        <f t="shared" si="33"/>
        <v>1</v>
      </c>
      <c r="S44" s="69">
        <f t="shared" si="34"/>
        <v>0</v>
      </c>
      <c r="T44" s="69">
        <f t="shared" si="35"/>
        <v>0</v>
      </c>
      <c r="U44" s="69">
        <f t="shared" si="49"/>
        <v>0</v>
      </c>
      <c r="V44" s="73">
        <f t="shared" si="36"/>
        <v>0</v>
      </c>
      <c r="W44" s="108"/>
      <c r="X44" s="112" t="s">
        <v>100</v>
      </c>
      <c r="Y44" s="69" t="s">
        <v>100</v>
      </c>
      <c r="Z44" s="69" t="s">
        <v>93</v>
      </c>
      <c r="AA44" s="69" t="s">
        <v>93</v>
      </c>
      <c r="AB44" s="69" t="s">
        <v>93</v>
      </c>
      <c r="AC44" s="69" t="s">
        <v>93</v>
      </c>
      <c r="AD44" s="69" t="s">
        <v>93</v>
      </c>
      <c r="AE44" s="69" t="s">
        <v>100</v>
      </c>
      <c r="AF44" s="69" t="s">
        <v>100</v>
      </c>
      <c r="AG44" s="69" t="s">
        <v>93</v>
      </c>
      <c r="AH44" s="69" t="s">
        <v>100</v>
      </c>
      <c r="AI44" s="69" t="s">
        <v>93</v>
      </c>
      <c r="AJ44" s="69" t="s">
        <v>93</v>
      </c>
      <c r="AK44" s="69" t="s">
        <v>93</v>
      </c>
      <c r="AL44" s="69" t="s">
        <v>100</v>
      </c>
      <c r="AM44" s="69" t="s">
        <v>100</v>
      </c>
      <c r="AN44" s="69" t="s">
        <v>93</v>
      </c>
      <c r="AO44" s="69" t="s">
        <v>100</v>
      </c>
      <c r="AP44" s="69" t="s">
        <v>100</v>
      </c>
      <c r="AQ44" s="69" t="s">
        <v>100</v>
      </c>
      <c r="AR44" s="69" t="s">
        <v>100</v>
      </c>
      <c r="AS44" s="69" t="s">
        <v>100</v>
      </c>
      <c r="AT44" s="69" t="s">
        <v>100</v>
      </c>
      <c r="AU44" s="69" t="s">
        <v>100</v>
      </c>
      <c r="AV44" s="69" t="s">
        <v>100</v>
      </c>
      <c r="AW44" s="69" t="s">
        <v>100</v>
      </c>
      <c r="AX44" s="69" t="s">
        <v>100</v>
      </c>
      <c r="AY44" s="69" t="s">
        <v>100</v>
      </c>
      <c r="AZ44" s="69" t="s">
        <v>84</v>
      </c>
      <c r="BA44" s="69" t="s">
        <v>93</v>
      </c>
      <c r="BB44" s="69" t="s">
        <v>100</v>
      </c>
      <c r="BC44" s="69" t="s">
        <v>93</v>
      </c>
      <c r="BD44" s="69" t="s">
        <v>154</v>
      </c>
      <c r="BE44" s="161"/>
      <c r="BF44" s="69" t="s">
        <v>100</v>
      </c>
      <c r="BG44" s="73" t="s">
        <v>93</v>
      </c>
      <c r="BH44" s="160"/>
      <c r="BI44" s="73" t="s">
        <v>93</v>
      </c>
      <c r="BJ44" s="69" t="s">
        <v>100</v>
      </c>
      <c r="BK44" s="69" t="s">
        <v>93</v>
      </c>
      <c r="BL44" s="69"/>
      <c r="BM44" s="69"/>
      <c r="BN44" s="69"/>
      <c r="BO44" s="113"/>
      <c r="BP44" s="108"/>
      <c r="BQ44" s="112"/>
      <c r="BR44" s="69"/>
      <c r="BS44" s="69">
        <v>20</v>
      </c>
      <c r="BT44" s="69">
        <v>30</v>
      </c>
      <c r="BU44" s="69">
        <v>40</v>
      </c>
      <c r="BV44" s="69">
        <v>45</v>
      </c>
      <c r="BW44" s="69">
        <v>38</v>
      </c>
      <c r="BX44" s="69"/>
      <c r="BY44" s="69"/>
      <c r="BZ44" s="69">
        <v>22</v>
      </c>
      <c r="CA44" s="69"/>
      <c r="CB44" s="69">
        <v>30</v>
      </c>
      <c r="CC44" s="69"/>
      <c r="CD44" s="69"/>
      <c r="CE44" s="69"/>
      <c r="CF44" s="69"/>
      <c r="CG44" s="69">
        <v>5</v>
      </c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>
        <v>61</v>
      </c>
      <c r="CT44" s="69">
        <v>18</v>
      </c>
      <c r="CU44" s="69"/>
      <c r="CV44" s="69">
        <v>5</v>
      </c>
      <c r="CW44" s="69" t="s">
        <v>154</v>
      </c>
      <c r="CX44" s="73"/>
      <c r="CY44" s="69"/>
      <c r="CZ44" s="73" t="s">
        <v>93</v>
      </c>
      <c r="DA44" s="69"/>
      <c r="DB44" s="73">
        <v>20</v>
      </c>
      <c r="DC44" s="69"/>
      <c r="DD44" s="69">
        <v>14</v>
      </c>
      <c r="DE44" s="69"/>
      <c r="DF44" s="69"/>
      <c r="DG44" s="69"/>
      <c r="DH44" s="113"/>
      <c r="DI44" s="114"/>
      <c r="DJ44" s="112"/>
      <c r="DK44" s="69"/>
      <c r="DL44" s="69" t="s">
        <v>89</v>
      </c>
      <c r="DM44" s="69" t="s">
        <v>89</v>
      </c>
      <c r="DN44" s="69" t="s">
        <v>89</v>
      </c>
      <c r="DO44" s="69" t="s">
        <v>89</v>
      </c>
      <c r="DP44" s="69" t="s">
        <v>89</v>
      </c>
      <c r="DQ44" s="69"/>
      <c r="DR44" s="69"/>
      <c r="DS44" s="69" t="s">
        <v>89</v>
      </c>
      <c r="DT44" s="69"/>
      <c r="DU44" s="69" t="s">
        <v>89</v>
      </c>
      <c r="DV44" s="69"/>
      <c r="DW44" s="69"/>
      <c r="DX44" s="69"/>
      <c r="DY44" s="69"/>
      <c r="DZ44" s="69" t="s">
        <v>89</v>
      </c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 t="s">
        <v>90</v>
      </c>
      <c r="EM44" s="69" t="s">
        <v>89</v>
      </c>
      <c r="EN44" s="69"/>
      <c r="EO44" s="69" t="s">
        <v>89</v>
      </c>
      <c r="EP44" s="69"/>
      <c r="EQ44" s="73"/>
      <c r="ER44" s="69"/>
      <c r="ES44" s="73"/>
      <c r="ET44" s="69"/>
      <c r="EU44" s="73" t="s">
        <v>89</v>
      </c>
      <c r="EV44" s="69"/>
      <c r="EW44" s="69" t="s">
        <v>89</v>
      </c>
      <c r="EX44" s="110">
        <f t="shared" si="30"/>
        <v>1</v>
      </c>
      <c r="EY44" s="112"/>
      <c r="EZ44" s="69"/>
      <c r="FA44" s="69"/>
      <c r="FB44" s="69"/>
      <c r="FC44" s="133">
        <v>1</v>
      </c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73"/>
      <c r="GG44" s="69"/>
      <c r="GH44" s="73"/>
      <c r="GI44" s="69"/>
      <c r="GJ44" s="73"/>
      <c r="GK44" s="69"/>
      <c r="GL44" s="69"/>
      <c r="GM44" s="69"/>
      <c r="GN44" s="69"/>
      <c r="GO44" s="69"/>
      <c r="GP44" s="113"/>
      <c r="GQ44" s="110">
        <f t="shared" si="37"/>
        <v>0</v>
      </c>
      <c r="GR44" s="112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73"/>
      <c r="HZ44" s="69"/>
      <c r="IA44" s="73"/>
      <c r="IB44" s="69"/>
      <c r="IC44" s="73"/>
      <c r="ID44" s="69"/>
      <c r="IE44" s="115"/>
      <c r="IF44" s="112"/>
      <c r="IG44" s="69"/>
      <c r="IH44" s="69"/>
      <c r="II44" s="115"/>
    </row>
    <row r="45" spans="1:243" ht="12.75">
      <c r="A45" s="134" t="s">
        <v>144</v>
      </c>
      <c r="B45" s="135" t="s">
        <v>78</v>
      </c>
      <c r="C45" s="23">
        <f>COUNT(BQ45:DH45)</f>
        <v>4</v>
      </c>
      <c r="D45" s="17">
        <f>COUNTIF(X45:BO45,"T")</f>
        <v>3</v>
      </c>
      <c r="E45" s="69">
        <f>COUNTIF(BQ45:DH45,90)</f>
        <v>1</v>
      </c>
      <c r="F45" s="17">
        <f t="shared" si="31"/>
        <v>2</v>
      </c>
      <c r="G45" s="17">
        <f t="shared" si="32"/>
        <v>1</v>
      </c>
      <c r="H45" s="69">
        <f>COUNTIF(BQ45:DH45,"S")</f>
        <v>0</v>
      </c>
      <c r="I45" s="167">
        <f>SUM(BQ45:DH45)</f>
        <v>277</v>
      </c>
      <c r="J45" s="71">
        <f>ABS(I45/C45)</f>
        <v>69.25</v>
      </c>
      <c r="K45" s="71">
        <f>ABS(I45*100/I1)</f>
        <v>7.694444444444445</v>
      </c>
      <c r="L45" s="70">
        <v>11</v>
      </c>
      <c r="M45" s="70">
        <f>COUNTIF(X45:BO45,"C")+COUNTIF(X45:BO45,"T")</f>
        <v>5</v>
      </c>
      <c r="N45" s="70">
        <f>SUM(O45:Q45)</f>
        <v>6</v>
      </c>
      <c r="O45" s="70">
        <f>COUNTIF(X45:BO45,"DT")</f>
        <v>1</v>
      </c>
      <c r="P45" s="70">
        <f>COUNTIF(X45:BO45,"L")</f>
        <v>5</v>
      </c>
      <c r="Q45" s="70">
        <f>COUNTIF(X45:BO45,"S")</f>
        <v>0</v>
      </c>
      <c r="R45" s="72">
        <f t="shared" si="33"/>
        <v>1</v>
      </c>
      <c r="S45" s="69">
        <f t="shared" si="34"/>
        <v>0</v>
      </c>
      <c r="T45" s="69">
        <f t="shared" si="35"/>
        <v>0</v>
      </c>
      <c r="U45" s="69">
        <f>SUM(S45:T45)</f>
        <v>0</v>
      </c>
      <c r="V45" s="73">
        <f t="shared" si="36"/>
        <v>2</v>
      </c>
      <c r="W45" s="108"/>
      <c r="X45" s="69" t="s">
        <v>139</v>
      </c>
      <c r="Y45" s="69" t="s">
        <v>139</v>
      </c>
      <c r="Z45" s="69" t="s">
        <v>139</v>
      </c>
      <c r="AA45" s="69" t="s">
        <v>139</v>
      </c>
      <c r="AB45" s="69" t="s">
        <v>139</v>
      </c>
      <c r="AC45" s="69" t="s">
        <v>139</v>
      </c>
      <c r="AD45" s="69" t="s">
        <v>139</v>
      </c>
      <c r="AE45" s="69" t="s">
        <v>139</v>
      </c>
      <c r="AF45" s="69" t="s">
        <v>139</v>
      </c>
      <c r="AG45" s="69" t="s">
        <v>139</v>
      </c>
      <c r="AH45" s="69" t="s">
        <v>139</v>
      </c>
      <c r="AI45" s="69" t="s">
        <v>139</v>
      </c>
      <c r="AJ45" s="69" t="s">
        <v>139</v>
      </c>
      <c r="AK45" s="69" t="s">
        <v>139</v>
      </c>
      <c r="AL45" s="69" t="s">
        <v>139</v>
      </c>
      <c r="AM45" s="69" t="s">
        <v>139</v>
      </c>
      <c r="AN45" s="69" t="s">
        <v>139</v>
      </c>
      <c r="AO45" s="69" t="s">
        <v>139</v>
      </c>
      <c r="AP45" s="69" t="s">
        <v>139</v>
      </c>
      <c r="AQ45" s="69" t="s">
        <v>139</v>
      </c>
      <c r="AR45" s="69" t="s">
        <v>139</v>
      </c>
      <c r="AS45" s="69" t="s">
        <v>139</v>
      </c>
      <c r="AT45" s="69" t="s">
        <v>139</v>
      </c>
      <c r="AU45" s="69" t="s">
        <v>139</v>
      </c>
      <c r="AV45" s="69" t="s">
        <v>139</v>
      </c>
      <c r="AW45" s="69" t="s">
        <v>84</v>
      </c>
      <c r="AX45" s="69" t="s">
        <v>84</v>
      </c>
      <c r="AY45" s="69" t="s">
        <v>84</v>
      </c>
      <c r="AZ45" s="69" t="s">
        <v>94</v>
      </c>
      <c r="BA45" s="69" t="s">
        <v>94</v>
      </c>
      <c r="BB45" s="69" t="s">
        <v>94</v>
      </c>
      <c r="BC45" s="69" t="s">
        <v>94</v>
      </c>
      <c r="BD45" s="69" t="s">
        <v>93</v>
      </c>
      <c r="BE45" s="73" t="s">
        <v>93</v>
      </c>
      <c r="BF45" s="69" t="s">
        <v>94</v>
      </c>
      <c r="BG45" s="73" t="s">
        <v>100</v>
      </c>
      <c r="BH45" s="69" t="s">
        <v>116</v>
      </c>
      <c r="BI45" s="69" t="s">
        <v>116</v>
      </c>
      <c r="BJ45" s="69" t="s">
        <v>116</v>
      </c>
      <c r="BK45" s="69" t="s">
        <v>116</v>
      </c>
      <c r="BL45" s="69"/>
      <c r="BM45" s="69"/>
      <c r="BN45" s="69"/>
      <c r="BO45" s="113"/>
      <c r="BP45" s="108"/>
      <c r="BQ45" s="112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>
        <v>77</v>
      </c>
      <c r="CQ45" s="69">
        <v>90</v>
      </c>
      <c r="CR45" s="69">
        <v>65</v>
      </c>
      <c r="CS45" s="69"/>
      <c r="CT45" s="69"/>
      <c r="CU45" s="69"/>
      <c r="CV45" s="69"/>
      <c r="CW45" s="69" t="s">
        <v>93</v>
      </c>
      <c r="CX45" s="73">
        <v>45</v>
      </c>
      <c r="CY45" s="69"/>
      <c r="CZ45" s="73"/>
      <c r="DA45" s="69"/>
      <c r="DB45" s="69"/>
      <c r="DC45" s="69"/>
      <c r="DD45" s="69"/>
      <c r="DE45" s="69"/>
      <c r="DF45" s="69"/>
      <c r="DG45" s="69"/>
      <c r="DH45" s="113"/>
      <c r="DI45" s="114"/>
      <c r="DJ45" s="112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 t="s">
        <v>90</v>
      </c>
      <c r="EJ45" s="69"/>
      <c r="EK45" s="69" t="s">
        <v>90</v>
      </c>
      <c r="EL45" s="69"/>
      <c r="EM45" s="69"/>
      <c r="EN45" s="69"/>
      <c r="EO45" s="69"/>
      <c r="EP45" s="69"/>
      <c r="EQ45" s="73" t="s">
        <v>89</v>
      </c>
      <c r="ER45" s="69"/>
      <c r="ES45" s="73"/>
      <c r="ET45" s="69"/>
      <c r="EU45" s="73"/>
      <c r="EV45" s="69"/>
      <c r="EW45" s="69"/>
      <c r="EX45" s="110">
        <f t="shared" si="30"/>
        <v>1</v>
      </c>
      <c r="EY45" s="112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133">
        <v>1</v>
      </c>
      <c r="GA45" s="69"/>
      <c r="GB45" s="69"/>
      <c r="GC45" s="69"/>
      <c r="GD45" s="69"/>
      <c r="GE45" s="69"/>
      <c r="GF45" s="73"/>
      <c r="GG45" s="69"/>
      <c r="GH45" s="73"/>
      <c r="GI45" s="69"/>
      <c r="GJ45" s="73"/>
      <c r="GK45" s="69"/>
      <c r="GL45" s="69"/>
      <c r="GM45" s="69"/>
      <c r="GN45" s="69"/>
      <c r="GO45" s="69"/>
      <c r="GP45" s="113"/>
      <c r="GQ45" s="110">
        <f t="shared" si="37"/>
        <v>2</v>
      </c>
      <c r="GR45" s="112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>
        <v>1</v>
      </c>
      <c r="HR45" s="69"/>
      <c r="HS45" s="69"/>
      <c r="HT45" s="69"/>
      <c r="HU45" s="69"/>
      <c r="HV45" s="69"/>
      <c r="HW45" s="69"/>
      <c r="HX45" s="69"/>
      <c r="HY45" s="73">
        <v>1</v>
      </c>
      <c r="HZ45" s="69"/>
      <c r="IA45" s="73"/>
      <c r="IB45" s="69"/>
      <c r="IC45" s="73"/>
      <c r="ID45" s="69"/>
      <c r="IE45" s="115"/>
      <c r="IF45" s="112"/>
      <c r="IG45" s="69"/>
      <c r="IH45" s="69"/>
      <c r="II45" s="115"/>
    </row>
    <row r="46" spans="1:243" ht="12.75">
      <c r="A46" s="136" t="s">
        <v>71</v>
      </c>
      <c r="B46" s="135" t="s">
        <v>78</v>
      </c>
      <c r="C46" s="23">
        <f>COUNT(BQ46:DH46)</f>
        <v>5</v>
      </c>
      <c r="D46" s="17">
        <f t="shared" si="39"/>
        <v>2</v>
      </c>
      <c r="E46" s="69">
        <f t="shared" si="40"/>
        <v>0</v>
      </c>
      <c r="F46" s="17">
        <f t="shared" si="31"/>
        <v>2</v>
      </c>
      <c r="G46" s="17">
        <f t="shared" si="32"/>
        <v>2</v>
      </c>
      <c r="H46" s="69">
        <f t="shared" si="41"/>
        <v>2</v>
      </c>
      <c r="I46" s="167">
        <f t="shared" si="42"/>
        <v>227</v>
      </c>
      <c r="J46" s="71">
        <f t="shared" si="43"/>
        <v>45.4</v>
      </c>
      <c r="K46" s="71">
        <f>ABS(I46*100/I1)</f>
        <v>6.305555555555555</v>
      </c>
      <c r="L46" s="70">
        <v>16</v>
      </c>
      <c r="M46" s="70">
        <f t="shared" si="44"/>
        <v>5</v>
      </c>
      <c r="N46" s="70">
        <f t="shared" si="45"/>
        <v>11</v>
      </c>
      <c r="O46" s="70">
        <f t="shared" si="46"/>
        <v>1</v>
      </c>
      <c r="P46" s="70">
        <f t="shared" si="47"/>
        <v>8</v>
      </c>
      <c r="Q46" s="70">
        <f t="shared" si="48"/>
        <v>2</v>
      </c>
      <c r="R46" s="72">
        <f t="shared" si="33"/>
        <v>2</v>
      </c>
      <c r="S46" s="69">
        <f t="shared" si="34"/>
        <v>0</v>
      </c>
      <c r="T46" s="69">
        <f t="shared" si="35"/>
        <v>0</v>
      </c>
      <c r="U46" s="69">
        <f t="shared" si="49"/>
        <v>0</v>
      </c>
      <c r="V46" s="73">
        <f t="shared" si="36"/>
        <v>1</v>
      </c>
      <c r="W46" s="108"/>
      <c r="X46" s="112" t="s">
        <v>139</v>
      </c>
      <c r="Y46" s="69" t="s">
        <v>139</v>
      </c>
      <c r="Z46" s="69" t="s">
        <v>84</v>
      </c>
      <c r="AA46" s="69" t="s">
        <v>84</v>
      </c>
      <c r="AB46" s="69" t="s">
        <v>94</v>
      </c>
      <c r="AC46" s="69" t="s">
        <v>94</v>
      </c>
      <c r="AD46" s="69" t="s">
        <v>94</v>
      </c>
      <c r="AE46" s="69" t="s">
        <v>94</v>
      </c>
      <c r="AF46" s="69" t="s">
        <v>94</v>
      </c>
      <c r="AG46" s="69" t="s">
        <v>94</v>
      </c>
      <c r="AH46" s="69" t="s">
        <v>94</v>
      </c>
      <c r="AI46" s="140" t="s">
        <v>91</v>
      </c>
      <c r="AJ46" s="140" t="s">
        <v>91</v>
      </c>
      <c r="AK46" s="69" t="s">
        <v>100</v>
      </c>
      <c r="AL46" s="69" t="s">
        <v>93</v>
      </c>
      <c r="AM46" s="69" t="s">
        <v>93</v>
      </c>
      <c r="AN46" s="69" t="s">
        <v>93</v>
      </c>
      <c r="AO46" s="69" t="s">
        <v>94</v>
      </c>
      <c r="AP46" s="69" t="s">
        <v>116</v>
      </c>
      <c r="AQ46" s="69" t="s">
        <v>116</v>
      </c>
      <c r="AR46" s="69" t="s">
        <v>116</v>
      </c>
      <c r="AS46" s="69" t="s">
        <v>116</v>
      </c>
      <c r="AT46" s="69" t="s">
        <v>116</v>
      </c>
      <c r="AU46" s="69" t="s">
        <v>116</v>
      </c>
      <c r="AV46" s="69" t="s">
        <v>116</v>
      </c>
      <c r="AW46" s="69" t="s">
        <v>116</v>
      </c>
      <c r="AX46" s="69" t="s">
        <v>116</v>
      </c>
      <c r="AY46" s="69" t="s">
        <v>116</v>
      </c>
      <c r="AZ46" s="69" t="s">
        <v>116</v>
      </c>
      <c r="BA46" s="69" t="s">
        <v>116</v>
      </c>
      <c r="BB46" s="69" t="s">
        <v>116</v>
      </c>
      <c r="BC46" s="69" t="s">
        <v>116</v>
      </c>
      <c r="BD46" s="69" t="s">
        <v>116</v>
      </c>
      <c r="BE46" s="73" t="s">
        <v>116</v>
      </c>
      <c r="BF46" s="69" t="s">
        <v>116</v>
      </c>
      <c r="BG46" s="73" t="s">
        <v>116</v>
      </c>
      <c r="BH46" s="69" t="s">
        <v>116</v>
      </c>
      <c r="BI46" s="73" t="s">
        <v>116</v>
      </c>
      <c r="BJ46" s="69" t="s">
        <v>116</v>
      </c>
      <c r="BK46" s="69" t="s">
        <v>116</v>
      </c>
      <c r="BL46" s="69"/>
      <c r="BM46" s="69"/>
      <c r="BN46" s="69"/>
      <c r="BO46" s="113"/>
      <c r="BP46" s="108"/>
      <c r="BQ46" s="112"/>
      <c r="BR46" s="69"/>
      <c r="BS46" s="69">
        <v>89</v>
      </c>
      <c r="BT46" s="69">
        <v>60</v>
      </c>
      <c r="BU46" s="69"/>
      <c r="BV46" s="69"/>
      <c r="BW46" s="69"/>
      <c r="BX46" s="69"/>
      <c r="BY46" s="69"/>
      <c r="BZ46" s="69"/>
      <c r="CA46" s="69"/>
      <c r="CB46" s="140" t="s">
        <v>91</v>
      </c>
      <c r="CC46" s="140" t="s">
        <v>91</v>
      </c>
      <c r="CD46" s="69"/>
      <c r="CE46" s="69">
        <v>20</v>
      </c>
      <c r="CF46" s="69">
        <v>33</v>
      </c>
      <c r="CG46" s="69">
        <v>25</v>
      </c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 t="s">
        <v>116</v>
      </c>
      <c r="CX46" s="73" t="s">
        <v>116</v>
      </c>
      <c r="CY46" s="69"/>
      <c r="CZ46" s="73" t="s">
        <v>116</v>
      </c>
      <c r="DA46" s="69" t="s">
        <v>116</v>
      </c>
      <c r="DB46" s="73"/>
      <c r="DC46" s="69"/>
      <c r="DD46" s="69"/>
      <c r="DE46" s="69"/>
      <c r="DF46" s="69"/>
      <c r="DG46" s="69"/>
      <c r="DH46" s="113"/>
      <c r="DI46" s="108"/>
      <c r="DJ46" s="112"/>
      <c r="DK46" s="69"/>
      <c r="DL46" s="69" t="s">
        <v>90</v>
      </c>
      <c r="DM46" s="69" t="s">
        <v>90</v>
      </c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 t="s">
        <v>89</v>
      </c>
      <c r="DZ46" s="69" t="s">
        <v>89</v>
      </c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73"/>
      <c r="ER46" s="69"/>
      <c r="ES46" s="73"/>
      <c r="ET46" s="69"/>
      <c r="EU46" s="73"/>
      <c r="EV46" s="69"/>
      <c r="EW46" s="69"/>
      <c r="EX46" s="110">
        <f t="shared" si="30"/>
        <v>2</v>
      </c>
      <c r="EY46" s="112"/>
      <c r="EZ46" s="69"/>
      <c r="FA46" s="133">
        <v>1</v>
      </c>
      <c r="FB46" s="133">
        <v>1</v>
      </c>
      <c r="FC46" s="69"/>
      <c r="FD46" s="69"/>
      <c r="FE46" s="69"/>
      <c r="FF46" s="69"/>
      <c r="FG46" s="69"/>
      <c r="FH46" s="69"/>
      <c r="FI46" s="69"/>
      <c r="FJ46" s="140" t="s">
        <v>91</v>
      </c>
      <c r="FK46" s="140" t="s">
        <v>91</v>
      </c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73"/>
      <c r="GG46" s="69"/>
      <c r="GH46" s="73"/>
      <c r="GI46" s="69"/>
      <c r="GJ46" s="73"/>
      <c r="GK46" s="69"/>
      <c r="GL46" s="69"/>
      <c r="GM46" s="69"/>
      <c r="GN46" s="69"/>
      <c r="GO46" s="69"/>
      <c r="GP46" s="113"/>
      <c r="GQ46" s="110">
        <f t="shared" si="37"/>
        <v>1</v>
      </c>
      <c r="GR46" s="112"/>
      <c r="GS46" s="69"/>
      <c r="GT46" s="69">
        <v>1</v>
      </c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73"/>
      <c r="HZ46" s="69"/>
      <c r="IA46" s="73"/>
      <c r="IB46" s="69"/>
      <c r="IC46" s="73"/>
      <c r="ID46" s="69"/>
      <c r="IE46" s="115"/>
      <c r="IF46" s="112"/>
      <c r="IG46" s="69"/>
      <c r="IH46" s="69"/>
      <c r="II46" s="115"/>
    </row>
    <row r="47" spans="1:243" ht="12.75">
      <c r="A47" s="134" t="s">
        <v>62</v>
      </c>
      <c r="B47" s="135" t="s">
        <v>78</v>
      </c>
      <c r="C47" s="23">
        <f t="shared" si="38"/>
        <v>0</v>
      </c>
      <c r="D47" s="17">
        <f t="shared" si="39"/>
        <v>0</v>
      </c>
      <c r="E47" s="69">
        <f t="shared" si="40"/>
        <v>0</v>
      </c>
      <c r="F47" s="17">
        <f t="shared" si="31"/>
        <v>0</v>
      </c>
      <c r="G47" s="17">
        <f t="shared" si="32"/>
        <v>0</v>
      </c>
      <c r="H47" s="69">
        <f t="shared" si="41"/>
        <v>0</v>
      </c>
      <c r="I47" s="167">
        <f t="shared" si="42"/>
        <v>0</v>
      </c>
      <c r="J47" s="71" t="e">
        <f t="shared" si="43"/>
        <v>#DIV/0!</v>
      </c>
      <c r="K47" s="71">
        <f>ABS(I47*100/I1)</f>
        <v>0</v>
      </c>
      <c r="L47" s="70">
        <f>K1</f>
        <v>40</v>
      </c>
      <c r="M47" s="70">
        <f t="shared" si="44"/>
        <v>0</v>
      </c>
      <c r="N47" s="70">
        <f t="shared" si="45"/>
        <v>40</v>
      </c>
      <c r="O47" s="70">
        <f t="shared" si="46"/>
        <v>0</v>
      </c>
      <c r="P47" s="70">
        <f t="shared" si="47"/>
        <v>40</v>
      </c>
      <c r="Q47" s="70">
        <f t="shared" si="48"/>
        <v>0</v>
      </c>
      <c r="R47" s="72">
        <f t="shared" si="33"/>
        <v>0</v>
      </c>
      <c r="S47" s="69">
        <f t="shared" si="34"/>
        <v>0</v>
      </c>
      <c r="T47" s="69">
        <f t="shared" si="35"/>
        <v>0</v>
      </c>
      <c r="U47" s="69">
        <f t="shared" si="49"/>
        <v>0</v>
      </c>
      <c r="V47" s="73">
        <f t="shared" si="36"/>
        <v>0</v>
      </c>
      <c r="W47" s="108"/>
      <c r="X47" s="112" t="s">
        <v>94</v>
      </c>
      <c r="Y47" s="69" t="s">
        <v>94</v>
      </c>
      <c r="Z47" s="69" t="s">
        <v>94</v>
      </c>
      <c r="AA47" s="69" t="s">
        <v>94</v>
      </c>
      <c r="AB47" s="69" t="s">
        <v>94</v>
      </c>
      <c r="AC47" s="69" t="s">
        <v>94</v>
      </c>
      <c r="AD47" s="69" t="s">
        <v>94</v>
      </c>
      <c r="AE47" s="69" t="s">
        <v>94</v>
      </c>
      <c r="AF47" s="69" t="s">
        <v>94</v>
      </c>
      <c r="AG47" s="69" t="s">
        <v>94</v>
      </c>
      <c r="AH47" s="69" t="s">
        <v>94</v>
      </c>
      <c r="AI47" s="69" t="s">
        <v>94</v>
      </c>
      <c r="AJ47" s="69" t="s">
        <v>94</v>
      </c>
      <c r="AK47" s="69" t="s">
        <v>94</v>
      </c>
      <c r="AL47" s="69" t="s">
        <v>94</v>
      </c>
      <c r="AM47" s="69" t="s">
        <v>94</v>
      </c>
      <c r="AN47" s="69" t="s">
        <v>94</v>
      </c>
      <c r="AO47" s="69" t="s">
        <v>94</v>
      </c>
      <c r="AP47" s="69" t="s">
        <v>94</v>
      </c>
      <c r="AQ47" s="69" t="s">
        <v>94</v>
      </c>
      <c r="AR47" s="69" t="s">
        <v>94</v>
      </c>
      <c r="AS47" s="69" t="s">
        <v>94</v>
      </c>
      <c r="AT47" s="69" t="s">
        <v>94</v>
      </c>
      <c r="AU47" s="69" t="s">
        <v>94</v>
      </c>
      <c r="AV47" s="69" t="s">
        <v>94</v>
      </c>
      <c r="AW47" s="69" t="s">
        <v>94</v>
      </c>
      <c r="AX47" s="69" t="s">
        <v>94</v>
      </c>
      <c r="AY47" s="69" t="s">
        <v>94</v>
      </c>
      <c r="AZ47" s="69" t="s">
        <v>94</v>
      </c>
      <c r="BA47" s="69" t="s">
        <v>94</v>
      </c>
      <c r="BB47" s="69" t="s">
        <v>94</v>
      </c>
      <c r="BC47" s="69" t="s">
        <v>94</v>
      </c>
      <c r="BD47" s="69" t="s">
        <v>94</v>
      </c>
      <c r="BE47" s="69" t="s">
        <v>94</v>
      </c>
      <c r="BF47" s="69" t="s">
        <v>94</v>
      </c>
      <c r="BG47" s="69" t="s">
        <v>94</v>
      </c>
      <c r="BH47" s="69" t="s">
        <v>94</v>
      </c>
      <c r="BI47" s="69" t="s">
        <v>94</v>
      </c>
      <c r="BJ47" s="69" t="s">
        <v>94</v>
      </c>
      <c r="BK47" s="69" t="s">
        <v>94</v>
      </c>
      <c r="BL47" s="69"/>
      <c r="BM47" s="69"/>
      <c r="BN47" s="69"/>
      <c r="BO47" s="113"/>
      <c r="BP47" s="108"/>
      <c r="BQ47" s="112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73"/>
      <c r="CY47" s="69"/>
      <c r="CZ47" s="73"/>
      <c r="DA47" s="69"/>
      <c r="DB47" s="69"/>
      <c r="DC47" s="69"/>
      <c r="DD47" s="69"/>
      <c r="DE47" s="69"/>
      <c r="DF47" s="69"/>
      <c r="DG47" s="69"/>
      <c r="DH47" s="113"/>
      <c r="DI47" s="114"/>
      <c r="DJ47" s="112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73"/>
      <c r="ER47" s="69"/>
      <c r="ES47" s="73"/>
      <c r="ET47" s="69"/>
      <c r="EU47" s="73"/>
      <c r="EV47" s="69"/>
      <c r="EW47" s="69"/>
      <c r="EX47" s="110">
        <f t="shared" si="30"/>
        <v>0</v>
      </c>
      <c r="EY47" s="112"/>
      <c r="EZ47" s="69"/>
      <c r="FA47" s="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73"/>
      <c r="GG47" s="69"/>
      <c r="GH47" s="73"/>
      <c r="GI47" s="69"/>
      <c r="GJ47" s="73"/>
      <c r="GK47" s="69"/>
      <c r="GL47" s="69"/>
      <c r="GM47" s="69"/>
      <c r="GN47" s="69"/>
      <c r="GO47" s="69"/>
      <c r="GP47" s="113"/>
      <c r="GQ47" s="110">
        <f t="shared" si="37"/>
        <v>0</v>
      </c>
      <c r="GR47" s="112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73"/>
      <c r="HZ47" s="69"/>
      <c r="IA47" s="73"/>
      <c r="IB47" s="69"/>
      <c r="IC47" s="73"/>
      <c r="ID47" s="69"/>
      <c r="IE47" s="115"/>
      <c r="IF47" s="112"/>
      <c r="IG47" s="69"/>
      <c r="IH47" s="69"/>
      <c r="II47" s="115"/>
    </row>
    <row r="48" spans="1:243" ht="12.75" customHeight="1">
      <c r="A48" s="134" t="s">
        <v>131</v>
      </c>
      <c r="B48" s="135" t="s">
        <v>78</v>
      </c>
      <c r="C48" s="23">
        <f t="shared" si="38"/>
        <v>8</v>
      </c>
      <c r="D48" s="17">
        <f t="shared" si="39"/>
        <v>5</v>
      </c>
      <c r="E48" s="69">
        <f t="shared" si="40"/>
        <v>1</v>
      </c>
      <c r="F48" s="17">
        <f t="shared" si="31"/>
        <v>4</v>
      </c>
      <c r="G48" s="17">
        <f t="shared" si="32"/>
        <v>3</v>
      </c>
      <c r="H48" s="69">
        <f t="shared" si="41"/>
        <v>0</v>
      </c>
      <c r="I48" s="167">
        <f t="shared" si="42"/>
        <v>388</v>
      </c>
      <c r="J48" s="71">
        <f t="shared" si="43"/>
        <v>48.5</v>
      </c>
      <c r="K48" s="71">
        <f>ABS(I48*100/I1)</f>
        <v>10.777777777777779</v>
      </c>
      <c r="L48" s="70">
        <v>24</v>
      </c>
      <c r="M48" s="70">
        <f t="shared" si="44"/>
        <v>8</v>
      </c>
      <c r="N48" s="70">
        <f t="shared" si="45"/>
        <v>16</v>
      </c>
      <c r="O48" s="70">
        <f t="shared" si="46"/>
        <v>0</v>
      </c>
      <c r="P48" s="70">
        <f t="shared" si="47"/>
        <v>16</v>
      </c>
      <c r="Q48" s="70">
        <f t="shared" si="48"/>
        <v>0</v>
      </c>
      <c r="R48" s="72">
        <f t="shared" si="33"/>
        <v>1</v>
      </c>
      <c r="S48" s="69">
        <f t="shared" si="34"/>
        <v>0</v>
      </c>
      <c r="T48" s="69">
        <f t="shared" si="35"/>
        <v>0</v>
      </c>
      <c r="U48" s="69">
        <f t="shared" si="49"/>
        <v>0</v>
      </c>
      <c r="V48" s="73">
        <f t="shared" si="36"/>
        <v>1</v>
      </c>
      <c r="W48" s="108"/>
      <c r="X48" s="112" t="s">
        <v>139</v>
      </c>
      <c r="Y48" s="69" t="s">
        <v>139</v>
      </c>
      <c r="Z48" s="69" t="s">
        <v>139</v>
      </c>
      <c r="AA48" s="69" t="s">
        <v>139</v>
      </c>
      <c r="AB48" s="69" t="s">
        <v>139</v>
      </c>
      <c r="AC48" s="69" t="s">
        <v>139</v>
      </c>
      <c r="AD48" s="69" t="s">
        <v>93</v>
      </c>
      <c r="AE48" s="69" t="s">
        <v>84</v>
      </c>
      <c r="AF48" s="69" t="s">
        <v>93</v>
      </c>
      <c r="AG48" s="69" t="s">
        <v>84</v>
      </c>
      <c r="AH48" s="69" t="s">
        <v>84</v>
      </c>
      <c r="AI48" s="69" t="s">
        <v>94</v>
      </c>
      <c r="AJ48" s="69" t="s">
        <v>94</v>
      </c>
      <c r="AK48" s="69" t="s">
        <v>94</v>
      </c>
      <c r="AL48" s="69" t="s">
        <v>94</v>
      </c>
      <c r="AM48" s="69" t="s">
        <v>94</v>
      </c>
      <c r="AN48" s="69" t="s">
        <v>94</v>
      </c>
      <c r="AO48" s="69" t="s">
        <v>94</v>
      </c>
      <c r="AP48" s="69" t="s">
        <v>94</v>
      </c>
      <c r="AQ48" s="69" t="s">
        <v>94</v>
      </c>
      <c r="AR48" s="69" t="s">
        <v>94</v>
      </c>
      <c r="AS48" s="69" t="s">
        <v>94</v>
      </c>
      <c r="AT48" s="69" t="s">
        <v>93</v>
      </c>
      <c r="AU48" s="69" t="s">
        <v>84</v>
      </c>
      <c r="AV48" s="69" t="s">
        <v>84</v>
      </c>
      <c r="AW48" s="69" t="s">
        <v>94</v>
      </c>
      <c r="AX48" s="69" t="s">
        <v>94</v>
      </c>
      <c r="AY48" s="69" t="s">
        <v>94</v>
      </c>
      <c r="AZ48" s="69" t="s">
        <v>94</v>
      </c>
      <c r="BA48" s="69" t="s">
        <v>94</v>
      </c>
      <c r="BB48" s="69" t="s">
        <v>116</v>
      </c>
      <c r="BC48" s="69" t="s">
        <v>116</v>
      </c>
      <c r="BD48" s="69" t="s">
        <v>116</v>
      </c>
      <c r="BE48" s="73" t="s">
        <v>116</v>
      </c>
      <c r="BF48" s="69" t="s">
        <v>116</v>
      </c>
      <c r="BG48" s="73" t="s">
        <v>116</v>
      </c>
      <c r="BH48" s="69" t="s">
        <v>116</v>
      </c>
      <c r="BI48" s="73" t="s">
        <v>116</v>
      </c>
      <c r="BJ48" s="69" t="s">
        <v>116</v>
      </c>
      <c r="BK48" s="69" t="s">
        <v>116</v>
      </c>
      <c r="BL48" s="69"/>
      <c r="BM48" s="69"/>
      <c r="BN48" s="69"/>
      <c r="BO48" s="113"/>
      <c r="BP48" s="108"/>
      <c r="BQ48" s="112"/>
      <c r="BR48" s="69"/>
      <c r="BS48" s="69"/>
      <c r="BT48" s="69"/>
      <c r="BU48" s="69"/>
      <c r="BV48" s="69"/>
      <c r="BW48" s="69">
        <v>42</v>
      </c>
      <c r="BX48" s="69">
        <v>58</v>
      </c>
      <c r="BY48" s="69">
        <v>45</v>
      </c>
      <c r="BZ48" s="69">
        <v>90</v>
      </c>
      <c r="CA48" s="69">
        <v>25</v>
      </c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>
        <v>33</v>
      </c>
      <c r="CN48" s="69">
        <v>50</v>
      </c>
      <c r="CO48" s="69">
        <v>45</v>
      </c>
      <c r="CP48" s="69"/>
      <c r="CQ48" s="69"/>
      <c r="CR48" s="69"/>
      <c r="CS48" s="69"/>
      <c r="CT48" s="69"/>
      <c r="CU48" s="69"/>
      <c r="CV48" s="69"/>
      <c r="CW48" s="69" t="s">
        <v>116</v>
      </c>
      <c r="CX48" s="73" t="s">
        <v>116</v>
      </c>
      <c r="CY48" s="69"/>
      <c r="CZ48" s="73" t="s">
        <v>116</v>
      </c>
      <c r="DA48" s="69" t="s">
        <v>116</v>
      </c>
      <c r="DB48" s="73"/>
      <c r="DC48" s="69"/>
      <c r="DD48" s="69"/>
      <c r="DE48" s="69"/>
      <c r="DF48" s="69"/>
      <c r="DG48" s="69"/>
      <c r="DH48" s="113"/>
      <c r="DI48" s="114"/>
      <c r="DJ48" s="112"/>
      <c r="DK48" s="69"/>
      <c r="DL48" s="69"/>
      <c r="DM48" s="69"/>
      <c r="DN48" s="69"/>
      <c r="DO48" s="69"/>
      <c r="DP48" s="69" t="s">
        <v>89</v>
      </c>
      <c r="DQ48" s="69" t="s">
        <v>90</v>
      </c>
      <c r="DR48" s="69" t="s">
        <v>89</v>
      </c>
      <c r="DS48" s="69"/>
      <c r="DT48" s="69" t="s">
        <v>90</v>
      </c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 t="s">
        <v>89</v>
      </c>
      <c r="EG48" s="69" t="s">
        <v>90</v>
      </c>
      <c r="EH48" s="69" t="s">
        <v>90</v>
      </c>
      <c r="EI48" s="69"/>
      <c r="EJ48" s="69"/>
      <c r="EK48" s="69"/>
      <c r="EL48" s="69"/>
      <c r="EM48" s="69"/>
      <c r="EN48" s="69"/>
      <c r="EO48" s="69"/>
      <c r="EP48" s="69"/>
      <c r="EQ48" s="73"/>
      <c r="ER48" s="69"/>
      <c r="ES48" s="73"/>
      <c r="ET48" s="69"/>
      <c r="EU48" s="73"/>
      <c r="EV48" s="69"/>
      <c r="EW48" s="69"/>
      <c r="EX48" s="110">
        <f t="shared" si="30"/>
        <v>1</v>
      </c>
      <c r="EY48" s="69"/>
      <c r="EZ48" s="69"/>
      <c r="FA48" s="69"/>
      <c r="FB48" s="69"/>
      <c r="FC48" s="69"/>
      <c r="FD48" s="69"/>
      <c r="FE48" s="69"/>
      <c r="FF48" s="79"/>
      <c r="FG48" s="69"/>
      <c r="FH48" s="133">
        <v>1</v>
      </c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73"/>
      <c r="GG48" s="69"/>
      <c r="GH48" s="73"/>
      <c r="GI48" s="69"/>
      <c r="GJ48" s="73"/>
      <c r="GK48" s="69"/>
      <c r="GL48" s="69"/>
      <c r="GM48" s="69"/>
      <c r="GN48" s="69"/>
      <c r="GO48" s="69"/>
      <c r="GP48" s="113"/>
      <c r="GQ48" s="110">
        <f t="shared" si="37"/>
        <v>1</v>
      </c>
      <c r="GR48" s="112"/>
      <c r="GS48" s="69"/>
      <c r="GT48" s="69"/>
      <c r="GU48" s="69"/>
      <c r="GV48" s="69"/>
      <c r="GW48" s="69"/>
      <c r="GX48" s="69"/>
      <c r="GY48" s="69">
        <v>1</v>
      </c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73"/>
      <c r="HZ48" s="69"/>
      <c r="IA48" s="73"/>
      <c r="IB48" s="69"/>
      <c r="IC48" s="73"/>
      <c r="ID48" s="69"/>
      <c r="IE48" s="115"/>
      <c r="IF48" s="112"/>
      <c r="IG48" s="69"/>
      <c r="IH48" s="69"/>
      <c r="II48" s="115"/>
    </row>
    <row r="49" spans="1:243" ht="12.75">
      <c r="A49" s="136" t="s">
        <v>63</v>
      </c>
      <c r="B49" s="135" t="s">
        <v>78</v>
      </c>
      <c r="C49" s="23">
        <f t="shared" si="38"/>
        <v>37</v>
      </c>
      <c r="D49" s="17">
        <f t="shared" si="39"/>
        <v>35</v>
      </c>
      <c r="E49" s="69">
        <f t="shared" si="40"/>
        <v>23</v>
      </c>
      <c r="F49" s="17">
        <f t="shared" si="31"/>
        <v>10</v>
      </c>
      <c r="G49" s="17">
        <f t="shared" si="32"/>
        <v>2</v>
      </c>
      <c r="H49" s="69">
        <f t="shared" si="41"/>
        <v>3</v>
      </c>
      <c r="I49" s="167">
        <f t="shared" si="42"/>
        <v>3085</v>
      </c>
      <c r="J49" s="71">
        <f t="shared" si="43"/>
        <v>83.37837837837837</v>
      </c>
      <c r="K49" s="71">
        <f>ABS(I49*100/I1)</f>
        <v>85.69444444444444</v>
      </c>
      <c r="L49" s="70">
        <f>K1</f>
        <v>40</v>
      </c>
      <c r="M49" s="70">
        <f t="shared" si="44"/>
        <v>37</v>
      </c>
      <c r="N49" s="70">
        <f t="shared" si="45"/>
        <v>3</v>
      </c>
      <c r="O49" s="70">
        <f t="shared" si="46"/>
        <v>0</v>
      </c>
      <c r="P49" s="70">
        <f t="shared" si="47"/>
        <v>0</v>
      </c>
      <c r="Q49" s="70">
        <f t="shared" si="48"/>
        <v>3</v>
      </c>
      <c r="R49" s="72">
        <f t="shared" si="33"/>
        <v>8</v>
      </c>
      <c r="S49" s="69">
        <f t="shared" si="34"/>
        <v>1</v>
      </c>
      <c r="T49" s="69">
        <f t="shared" si="35"/>
        <v>1</v>
      </c>
      <c r="U49" s="69">
        <f t="shared" si="49"/>
        <v>2</v>
      </c>
      <c r="V49" s="73">
        <f t="shared" si="36"/>
        <v>22</v>
      </c>
      <c r="W49" s="108"/>
      <c r="X49" s="112" t="s">
        <v>84</v>
      </c>
      <c r="Y49" s="69" t="s">
        <v>93</v>
      </c>
      <c r="Z49" s="69" t="s">
        <v>84</v>
      </c>
      <c r="AA49" s="69" t="s">
        <v>84</v>
      </c>
      <c r="AB49" s="69" t="s">
        <v>84</v>
      </c>
      <c r="AC49" s="140" t="s">
        <v>91</v>
      </c>
      <c r="AD49" s="69" t="s">
        <v>84</v>
      </c>
      <c r="AE49" s="69" t="s">
        <v>84</v>
      </c>
      <c r="AF49" s="69" t="s">
        <v>84</v>
      </c>
      <c r="AG49" s="69" t="s">
        <v>84</v>
      </c>
      <c r="AH49" s="69" t="s">
        <v>84</v>
      </c>
      <c r="AI49" s="69" t="s">
        <v>84</v>
      </c>
      <c r="AJ49" s="140" t="s">
        <v>91</v>
      </c>
      <c r="AK49" s="69" t="s">
        <v>84</v>
      </c>
      <c r="AL49" s="69" t="s">
        <v>84</v>
      </c>
      <c r="AM49" s="69" t="s">
        <v>84</v>
      </c>
      <c r="AN49" s="69" t="s">
        <v>84</v>
      </c>
      <c r="AO49" s="69" t="s">
        <v>84</v>
      </c>
      <c r="AP49" s="69" t="s">
        <v>84</v>
      </c>
      <c r="AQ49" s="140" t="s">
        <v>91</v>
      </c>
      <c r="AR49" s="69" t="s">
        <v>84</v>
      </c>
      <c r="AS49" s="69" t="s">
        <v>84</v>
      </c>
      <c r="AT49" s="69" t="s">
        <v>84</v>
      </c>
      <c r="AU49" s="69" t="s">
        <v>84</v>
      </c>
      <c r="AV49" s="69" t="s">
        <v>84</v>
      </c>
      <c r="AW49" s="69" t="s">
        <v>84</v>
      </c>
      <c r="AX49" s="69" t="s">
        <v>93</v>
      </c>
      <c r="AY49" s="69" t="s">
        <v>84</v>
      </c>
      <c r="AZ49" s="69" t="s">
        <v>84</v>
      </c>
      <c r="BA49" s="69" t="s">
        <v>84</v>
      </c>
      <c r="BB49" s="69" t="s">
        <v>84</v>
      </c>
      <c r="BC49" s="69" t="s">
        <v>84</v>
      </c>
      <c r="BD49" s="69" t="s">
        <v>84</v>
      </c>
      <c r="BE49" s="73" t="s">
        <v>84</v>
      </c>
      <c r="BF49" s="69" t="s">
        <v>84</v>
      </c>
      <c r="BG49" s="73" t="s">
        <v>84</v>
      </c>
      <c r="BH49" s="69" t="s">
        <v>84</v>
      </c>
      <c r="BI49" s="73" t="s">
        <v>84</v>
      </c>
      <c r="BJ49" s="69" t="s">
        <v>84</v>
      </c>
      <c r="BK49" s="69" t="s">
        <v>84</v>
      </c>
      <c r="BL49" s="69"/>
      <c r="BM49" s="69"/>
      <c r="BN49" s="69"/>
      <c r="BO49" s="113"/>
      <c r="BP49" s="108"/>
      <c r="BQ49" s="112">
        <v>90</v>
      </c>
      <c r="BR49" s="69">
        <v>65</v>
      </c>
      <c r="BS49" s="69">
        <v>90</v>
      </c>
      <c r="BT49" s="69">
        <v>90</v>
      </c>
      <c r="BU49" s="171">
        <v>80</v>
      </c>
      <c r="BV49" s="140" t="s">
        <v>91</v>
      </c>
      <c r="BW49" s="69">
        <v>90</v>
      </c>
      <c r="BX49" s="69">
        <v>90</v>
      </c>
      <c r="BY49" s="69">
        <v>45</v>
      </c>
      <c r="BZ49" s="69">
        <v>56</v>
      </c>
      <c r="CA49" s="69">
        <v>90</v>
      </c>
      <c r="CB49" s="171">
        <v>64</v>
      </c>
      <c r="CC49" s="140" t="s">
        <v>91</v>
      </c>
      <c r="CD49" s="69">
        <v>90</v>
      </c>
      <c r="CE49" s="69">
        <v>70</v>
      </c>
      <c r="CF49" s="69">
        <v>81</v>
      </c>
      <c r="CG49" s="69">
        <v>85</v>
      </c>
      <c r="CH49" s="69">
        <v>90</v>
      </c>
      <c r="CI49" s="69">
        <v>90</v>
      </c>
      <c r="CJ49" s="140" t="s">
        <v>91</v>
      </c>
      <c r="CK49" s="69">
        <v>89</v>
      </c>
      <c r="CL49" s="69">
        <v>90</v>
      </c>
      <c r="CM49" s="69">
        <v>76</v>
      </c>
      <c r="CN49" s="69">
        <v>90</v>
      </c>
      <c r="CO49" s="69">
        <v>81</v>
      </c>
      <c r="CP49" s="69">
        <v>89</v>
      </c>
      <c r="CQ49" s="69">
        <v>45</v>
      </c>
      <c r="CR49" s="69">
        <v>90</v>
      </c>
      <c r="CS49" s="69">
        <v>90</v>
      </c>
      <c r="CT49" s="69">
        <v>90</v>
      </c>
      <c r="CU49" s="69">
        <v>90</v>
      </c>
      <c r="CV49" s="69">
        <v>90</v>
      </c>
      <c r="CW49" s="69">
        <v>90</v>
      </c>
      <c r="CX49" s="73">
        <v>90</v>
      </c>
      <c r="CY49" s="69">
        <v>89</v>
      </c>
      <c r="CZ49" s="73">
        <v>90</v>
      </c>
      <c r="DA49" s="69">
        <v>90</v>
      </c>
      <c r="DB49" s="73">
        <v>90</v>
      </c>
      <c r="DC49" s="69">
        <v>90</v>
      </c>
      <c r="DD49" s="69">
        <v>90</v>
      </c>
      <c r="DE49" s="69"/>
      <c r="DF49" s="69"/>
      <c r="DG49" s="69"/>
      <c r="DH49" s="113"/>
      <c r="DI49" s="108"/>
      <c r="DJ49" s="112"/>
      <c r="DK49" s="69" t="s">
        <v>89</v>
      </c>
      <c r="DL49" s="69"/>
      <c r="DM49" s="69"/>
      <c r="DN49" s="69" t="s">
        <v>90</v>
      </c>
      <c r="DO49" s="69"/>
      <c r="DP49" s="69"/>
      <c r="DQ49" s="69"/>
      <c r="DR49" s="69" t="s">
        <v>90</v>
      </c>
      <c r="DS49" s="69" t="s">
        <v>90</v>
      </c>
      <c r="DT49" s="69"/>
      <c r="DU49" s="69"/>
      <c r="DV49" s="69"/>
      <c r="DW49" s="69"/>
      <c r="DX49" s="69"/>
      <c r="DY49" s="69" t="s">
        <v>90</v>
      </c>
      <c r="DZ49" s="69" t="s">
        <v>90</v>
      </c>
      <c r="EA49" s="69"/>
      <c r="EB49" s="69"/>
      <c r="EC49" s="69"/>
      <c r="ED49" s="69" t="s">
        <v>90</v>
      </c>
      <c r="EE49" s="69"/>
      <c r="EF49" s="69" t="s">
        <v>90</v>
      </c>
      <c r="EG49" s="69"/>
      <c r="EH49" s="69" t="s">
        <v>90</v>
      </c>
      <c r="EI49" s="69" t="s">
        <v>90</v>
      </c>
      <c r="EJ49" s="69" t="s">
        <v>89</v>
      </c>
      <c r="EK49" s="69"/>
      <c r="EL49" s="69"/>
      <c r="EM49" s="69"/>
      <c r="EN49" s="69"/>
      <c r="EO49" s="69"/>
      <c r="EP49" s="69"/>
      <c r="EQ49" s="73"/>
      <c r="ER49" s="69" t="s">
        <v>90</v>
      </c>
      <c r="ES49" s="73"/>
      <c r="ET49" s="69"/>
      <c r="EU49" s="73"/>
      <c r="EV49" s="69"/>
      <c r="EW49" s="69"/>
      <c r="EX49" s="110">
        <f t="shared" si="30"/>
        <v>10</v>
      </c>
      <c r="EY49" s="131">
        <v>1</v>
      </c>
      <c r="EZ49" s="69"/>
      <c r="FA49" s="69"/>
      <c r="FB49" s="69"/>
      <c r="FC49" s="139" t="s">
        <v>126</v>
      </c>
      <c r="FD49" s="140" t="s">
        <v>91</v>
      </c>
      <c r="FE49" s="131">
        <v>1</v>
      </c>
      <c r="FF49" s="131">
        <v>1</v>
      </c>
      <c r="FG49" s="69"/>
      <c r="FH49" s="69"/>
      <c r="FI49" s="69"/>
      <c r="FJ49" s="131">
        <v>2</v>
      </c>
      <c r="FK49" s="140" t="s">
        <v>91</v>
      </c>
      <c r="FL49" s="69"/>
      <c r="FM49" s="69"/>
      <c r="FN49" s="69"/>
      <c r="FO49" s="131">
        <v>1</v>
      </c>
      <c r="FP49" s="69"/>
      <c r="FQ49" s="131">
        <v>1</v>
      </c>
      <c r="FR49" s="140" t="s">
        <v>91</v>
      </c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133">
        <v>1</v>
      </c>
      <c r="GD49" s="69"/>
      <c r="GE49" s="69"/>
      <c r="GF49" s="73"/>
      <c r="GG49" s="69"/>
      <c r="GH49" s="73"/>
      <c r="GI49" s="69"/>
      <c r="GJ49" s="133">
        <v>1</v>
      </c>
      <c r="GK49" s="69"/>
      <c r="GL49" s="133">
        <v>1</v>
      </c>
      <c r="GM49" s="69"/>
      <c r="GN49" s="69"/>
      <c r="GO49" s="69"/>
      <c r="GP49" s="113"/>
      <c r="GQ49" s="110">
        <f t="shared" si="37"/>
        <v>22</v>
      </c>
      <c r="GR49" s="112"/>
      <c r="GS49" s="69"/>
      <c r="GT49" s="69"/>
      <c r="GU49" s="69">
        <v>1</v>
      </c>
      <c r="GV49" s="69">
        <v>1</v>
      </c>
      <c r="GW49" s="69"/>
      <c r="GX49" s="69"/>
      <c r="GY49" s="69">
        <v>2</v>
      </c>
      <c r="GZ49" s="69"/>
      <c r="HA49" s="69"/>
      <c r="HB49" s="69"/>
      <c r="HC49" s="69">
        <v>1</v>
      </c>
      <c r="HD49" s="69"/>
      <c r="HE49" s="69">
        <v>2</v>
      </c>
      <c r="HF49" s="69">
        <v>2</v>
      </c>
      <c r="HG49" s="69"/>
      <c r="HH49" s="69"/>
      <c r="HI49" s="69">
        <v>1</v>
      </c>
      <c r="HJ49" s="69"/>
      <c r="HK49" s="69"/>
      <c r="HL49" s="69"/>
      <c r="HM49" s="69">
        <v>3</v>
      </c>
      <c r="HN49" s="69"/>
      <c r="HO49" s="69">
        <v>1</v>
      </c>
      <c r="HP49" s="69"/>
      <c r="HQ49" s="69"/>
      <c r="HR49" s="69"/>
      <c r="HS49" s="69">
        <v>1</v>
      </c>
      <c r="HT49" s="69">
        <v>1</v>
      </c>
      <c r="HU49" s="69"/>
      <c r="HV49" s="69">
        <v>2</v>
      </c>
      <c r="HW49" s="69"/>
      <c r="HX49" s="69">
        <v>1</v>
      </c>
      <c r="HY49" s="73">
        <v>1</v>
      </c>
      <c r="HZ49" s="69"/>
      <c r="IA49" s="73"/>
      <c r="IB49" s="69">
        <v>1</v>
      </c>
      <c r="IC49" s="73">
        <v>1</v>
      </c>
      <c r="ID49" s="69"/>
      <c r="IE49" s="115"/>
      <c r="IF49" s="112"/>
      <c r="IG49" s="69"/>
      <c r="IH49" s="69"/>
      <c r="II49" s="115"/>
    </row>
    <row r="50" spans="1:243" ht="12.75">
      <c r="A50" s="134" t="s">
        <v>122</v>
      </c>
      <c r="B50" s="135" t="s">
        <v>78</v>
      </c>
      <c r="C50" s="23">
        <f t="shared" si="38"/>
        <v>10</v>
      </c>
      <c r="D50" s="17">
        <f t="shared" si="39"/>
        <v>2</v>
      </c>
      <c r="E50" s="69">
        <f t="shared" si="40"/>
        <v>0</v>
      </c>
      <c r="F50" s="17">
        <f t="shared" si="31"/>
        <v>3</v>
      </c>
      <c r="G50" s="17">
        <f t="shared" si="32"/>
        <v>8</v>
      </c>
      <c r="H50" s="69">
        <f t="shared" si="41"/>
        <v>0</v>
      </c>
      <c r="I50" s="167">
        <f t="shared" si="42"/>
        <v>356</v>
      </c>
      <c r="J50" s="71">
        <f t="shared" si="43"/>
        <v>35.6</v>
      </c>
      <c r="K50" s="71">
        <f>ABS(I50*100/I1)</f>
        <v>9.88888888888889</v>
      </c>
      <c r="L50" s="70">
        <v>19</v>
      </c>
      <c r="M50" s="70">
        <f t="shared" si="44"/>
        <v>10</v>
      </c>
      <c r="N50" s="70">
        <f t="shared" si="45"/>
        <v>9</v>
      </c>
      <c r="O50" s="70">
        <f t="shared" si="46"/>
        <v>1</v>
      </c>
      <c r="P50" s="70">
        <f t="shared" si="47"/>
        <v>8</v>
      </c>
      <c r="Q50" s="70">
        <f t="shared" si="48"/>
        <v>0</v>
      </c>
      <c r="R50" s="72">
        <f t="shared" si="33"/>
        <v>0</v>
      </c>
      <c r="S50" s="69">
        <f t="shared" si="34"/>
        <v>0</v>
      </c>
      <c r="T50" s="69">
        <f t="shared" si="35"/>
        <v>0</v>
      </c>
      <c r="U50" s="69">
        <f t="shared" si="49"/>
        <v>0</v>
      </c>
      <c r="V50" s="73">
        <f t="shared" si="36"/>
        <v>3</v>
      </c>
      <c r="W50" s="108"/>
      <c r="X50" s="112" t="s">
        <v>139</v>
      </c>
      <c r="Y50" s="69" t="s">
        <v>139</v>
      </c>
      <c r="Z50" s="69" t="s">
        <v>139</v>
      </c>
      <c r="AA50" s="69" t="s">
        <v>139</v>
      </c>
      <c r="AB50" s="69" t="s">
        <v>93</v>
      </c>
      <c r="AC50" s="69" t="s">
        <v>84</v>
      </c>
      <c r="AD50" s="69" t="s">
        <v>93</v>
      </c>
      <c r="AE50" s="69" t="s">
        <v>93</v>
      </c>
      <c r="AF50" s="69" t="s">
        <v>100</v>
      </c>
      <c r="AG50" s="69" t="s">
        <v>93</v>
      </c>
      <c r="AH50" s="69" t="s">
        <v>93</v>
      </c>
      <c r="AI50" s="69" t="s">
        <v>84</v>
      </c>
      <c r="AJ50" s="69" t="s">
        <v>93</v>
      </c>
      <c r="AK50" s="69" t="s">
        <v>93</v>
      </c>
      <c r="AL50" s="69" t="s">
        <v>93</v>
      </c>
      <c r="AM50" s="69" t="s">
        <v>94</v>
      </c>
      <c r="AN50" s="69" t="s">
        <v>94</v>
      </c>
      <c r="AO50" s="69" t="s">
        <v>94</v>
      </c>
      <c r="AP50" s="69" t="s">
        <v>94</v>
      </c>
      <c r="AQ50" s="69" t="s">
        <v>94</v>
      </c>
      <c r="AR50" s="69" t="s">
        <v>94</v>
      </c>
      <c r="AS50" s="69" t="s">
        <v>94</v>
      </c>
      <c r="AT50" s="69" t="s">
        <v>94</v>
      </c>
      <c r="AU50" s="69" t="s">
        <v>116</v>
      </c>
      <c r="AV50" s="69" t="s">
        <v>116</v>
      </c>
      <c r="AW50" s="69" t="s">
        <v>116</v>
      </c>
      <c r="AX50" s="69" t="s">
        <v>116</v>
      </c>
      <c r="AY50" s="69" t="s">
        <v>116</v>
      </c>
      <c r="AZ50" s="69" t="s">
        <v>116</v>
      </c>
      <c r="BA50" s="69" t="s">
        <v>116</v>
      </c>
      <c r="BB50" s="69" t="s">
        <v>116</v>
      </c>
      <c r="BC50" s="69" t="s">
        <v>116</v>
      </c>
      <c r="BD50" s="69" t="s">
        <v>116</v>
      </c>
      <c r="BE50" s="73" t="s">
        <v>116</v>
      </c>
      <c r="BF50" s="69" t="s">
        <v>116</v>
      </c>
      <c r="BG50" s="73" t="s">
        <v>116</v>
      </c>
      <c r="BH50" s="69" t="s">
        <v>116</v>
      </c>
      <c r="BI50" s="73" t="s">
        <v>116</v>
      </c>
      <c r="BJ50" s="69" t="s">
        <v>116</v>
      </c>
      <c r="BK50" s="69" t="s">
        <v>116</v>
      </c>
      <c r="BL50" s="69"/>
      <c r="BM50" s="69"/>
      <c r="BN50" s="69"/>
      <c r="BO50" s="113"/>
      <c r="BP50" s="108"/>
      <c r="BQ50" s="112"/>
      <c r="BR50" s="69"/>
      <c r="BS50" s="69"/>
      <c r="BT50" s="69"/>
      <c r="BU50" s="69">
        <v>22</v>
      </c>
      <c r="BV50" s="69">
        <v>45</v>
      </c>
      <c r="BW50" s="69">
        <v>29</v>
      </c>
      <c r="BX50" s="69">
        <v>11</v>
      </c>
      <c r="BY50" s="69"/>
      <c r="BZ50" s="69">
        <v>34</v>
      </c>
      <c r="CA50" s="69">
        <v>38</v>
      </c>
      <c r="CB50" s="69">
        <v>60</v>
      </c>
      <c r="CC50" s="69">
        <v>35</v>
      </c>
      <c r="CD50" s="69">
        <v>33</v>
      </c>
      <c r="CE50" s="69">
        <v>49</v>
      </c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 t="s">
        <v>116</v>
      </c>
      <c r="CX50" s="73" t="s">
        <v>116</v>
      </c>
      <c r="CY50" s="69"/>
      <c r="CZ50" s="73" t="s">
        <v>116</v>
      </c>
      <c r="DA50" s="69" t="s">
        <v>116</v>
      </c>
      <c r="DB50" s="73" t="s">
        <v>116</v>
      </c>
      <c r="DC50" s="69" t="s">
        <v>116</v>
      </c>
      <c r="DD50" s="69" t="s">
        <v>116</v>
      </c>
      <c r="DE50" s="69"/>
      <c r="DF50" s="69"/>
      <c r="DG50" s="69"/>
      <c r="DH50" s="113"/>
      <c r="DI50" s="114"/>
      <c r="DJ50" s="112"/>
      <c r="DK50" s="69"/>
      <c r="DL50" s="69"/>
      <c r="DM50" s="69"/>
      <c r="DN50" s="69" t="s">
        <v>89</v>
      </c>
      <c r="DO50" s="69" t="s">
        <v>90</v>
      </c>
      <c r="DP50" s="69" t="s">
        <v>89</v>
      </c>
      <c r="DQ50" s="69" t="s">
        <v>89</v>
      </c>
      <c r="DR50" s="69"/>
      <c r="DS50" s="69" t="s">
        <v>89</v>
      </c>
      <c r="DT50" s="69" t="s">
        <v>89</v>
      </c>
      <c r="DU50" s="69" t="s">
        <v>90</v>
      </c>
      <c r="DV50" s="69" t="s">
        <v>89</v>
      </c>
      <c r="DW50" s="69" t="s">
        <v>89</v>
      </c>
      <c r="DX50" s="69" t="s">
        <v>89</v>
      </c>
      <c r="DY50" s="141" t="s">
        <v>90</v>
      </c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73"/>
      <c r="ER50" s="69"/>
      <c r="ES50" s="73"/>
      <c r="ET50" s="69"/>
      <c r="EU50" s="73"/>
      <c r="EV50" s="69"/>
      <c r="EW50" s="69"/>
      <c r="EX50" s="110">
        <f t="shared" si="30"/>
        <v>0</v>
      </c>
      <c r="EY50" s="112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73"/>
      <c r="GG50" s="69"/>
      <c r="GH50" s="73"/>
      <c r="GI50" s="69"/>
      <c r="GJ50" s="73"/>
      <c r="GK50" s="69"/>
      <c r="GL50" s="69"/>
      <c r="GM50" s="69"/>
      <c r="GN50" s="69"/>
      <c r="GO50" s="69"/>
      <c r="GP50" s="113"/>
      <c r="GQ50" s="110">
        <f t="shared" si="37"/>
        <v>3</v>
      </c>
      <c r="GR50" s="112"/>
      <c r="GS50" s="69"/>
      <c r="GT50" s="69"/>
      <c r="GU50" s="69"/>
      <c r="GV50" s="69">
        <v>1</v>
      </c>
      <c r="GW50" s="69"/>
      <c r="GX50" s="69"/>
      <c r="GY50" s="69"/>
      <c r="GZ50" s="69"/>
      <c r="HA50" s="69"/>
      <c r="HB50" s="69"/>
      <c r="HC50" s="69"/>
      <c r="HD50" s="69"/>
      <c r="HE50" s="69">
        <v>2</v>
      </c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73"/>
      <c r="HZ50" s="69"/>
      <c r="IA50" s="73"/>
      <c r="IB50" s="69"/>
      <c r="IC50" s="73"/>
      <c r="ID50" s="69"/>
      <c r="IE50" s="115"/>
      <c r="IF50" s="112"/>
      <c r="IG50" s="69"/>
      <c r="IH50" s="69"/>
      <c r="II50" s="115"/>
    </row>
    <row r="51" spans="1:243" ht="12.75">
      <c r="A51" s="136" t="s">
        <v>123</v>
      </c>
      <c r="B51" s="135" t="s">
        <v>128</v>
      </c>
      <c r="C51" s="23">
        <f t="shared" si="38"/>
        <v>33</v>
      </c>
      <c r="D51" s="17">
        <f t="shared" si="39"/>
        <v>30</v>
      </c>
      <c r="E51" s="69">
        <f t="shared" si="40"/>
        <v>25</v>
      </c>
      <c r="F51" s="17">
        <f t="shared" si="31"/>
        <v>4</v>
      </c>
      <c r="G51" s="17">
        <f t="shared" si="32"/>
        <v>4</v>
      </c>
      <c r="H51" s="69">
        <f t="shared" si="41"/>
        <v>0</v>
      </c>
      <c r="I51" s="167">
        <f t="shared" si="42"/>
        <v>2627</v>
      </c>
      <c r="J51" s="71">
        <f t="shared" si="43"/>
        <v>79.60606060606061</v>
      </c>
      <c r="K51" s="71">
        <f>ABS(I51*100/I1)</f>
        <v>72.97222222222223</v>
      </c>
      <c r="L51" s="70">
        <f>K1-4</f>
        <v>36</v>
      </c>
      <c r="M51" s="70">
        <f t="shared" si="44"/>
        <v>34</v>
      </c>
      <c r="N51" s="70">
        <f t="shared" si="45"/>
        <v>2</v>
      </c>
      <c r="O51" s="70">
        <f t="shared" si="46"/>
        <v>0</v>
      </c>
      <c r="P51" s="70">
        <f t="shared" si="47"/>
        <v>2</v>
      </c>
      <c r="Q51" s="70">
        <f t="shared" si="48"/>
        <v>0</v>
      </c>
      <c r="R51" s="72">
        <f t="shared" si="33"/>
        <v>4</v>
      </c>
      <c r="S51" s="69">
        <f t="shared" si="34"/>
        <v>0</v>
      </c>
      <c r="T51" s="69">
        <f t="shared" si="35"/>
        <v>0</v>
      </c>
      <c r="U51" s="69">
        <f t="shared" si="49"/>
        <v>0</v>
      </c>
      <c r="V51" s="73">
        <f t="shared" si="36"/>
        <v>2</v>
      </c>
      <c r="W51" s="108"/>
      <c r="X51" s="112" t="s">
        <v>139</v>
      </c>
      <c r="Y51" s="69" t="s">
        <v>139</v>
      </c>
      <c r="Z51" s="69" t="s">
        <v>139</v>
      </c>
      <c r="AA51" s="69" t="s">
        <v>139</v>
      </c>
      <c r="AB51" s="69" t="s">
        <v>84</v>
      </c>
      <c r="AC51" s="69" t="s">
        <v>84</v>
      </c>
      <c r="AD51" s="69" t="s">
        <v>84</v>
      </c>
      <c r="AE51" s="69" t="s">
        <v>84</v>
      </c>
      <c r="AF51" s="69" t="s">
        <v>84</v>
      </c>
      <c r="AG51" s="69" t="s">
        <v>84</v>
      </c>
      <c r="AH51" s="69" t="s">
        <v>84</v>
      </c>
      <c r="AI51" s="69" t="s">
        <v>84</v>
      </c>
      <c r="AJ51" s="69" t="s">
        <v>84</v>
      </c>
      <c r="AK51" s="69" t="s">
        <v>84</v>
      </c>
      <c r="AL51" s="69" t="s">
        <v>84</v>
      </c>
      <c r="AM51" s="69" t="s">
        <v>84</v>
      </c>
      <c r="AN51" s="69" t="s">
        <v>84</v>
      </c>
      <c r="AO51" s="69" t="s">
        <v>84</v>
      </c>
      <c r="AP51" s="69" t="s">
        <v>84</v>
      </c>
      <c r="AQ51" s="69" t="s">
        <v>84</v>
      </c>
      <c r="AR51" s="69" t="s">
        <v>84</v>
      </c>
      <c r="AS51" s="69" t="s">
        <v>84</v>
      </c>
      <c r="AT51" s="69" t="s">
        <v>94</v>
      </c>
      <c r="AU51" s="69" t="s">
        <v>94</v>
      </c>
      <c r="AV51" s="69" t="s">
        <v>93</v>
      </c>
      <c r="AW51" s="69" t="s">
        <v>84</v>
      </c>
      <c r="AX51" s="69" t="s">
        <v>93</v>
      </c>
      <c r="AY51" s="69" t="s">
        <v>84</v>
      </c>
      <c r="AZ51" s="69" t="s">
        <v>84</v>
      </c>
      <c r="BA51" s="69" t="s">
        <v>84</v>
      </c>
      <c r="BB51" s="69" t="s">
        <v>93</v>
      </c>
      <c r="BC51" s="69" t="s">
        <v>84</v>
      </c>
      <c r="BD51" s="69" t="s">
        <v>84</v>
      </c>
      <c r="BE51" s="73" t="s">
        <v>93</v>
      </c>
      <c r="BF51" s="69" t="s">
        <v>84</v>
      </c>
      <c r="BG51" s="73" t="s">
        <v>84</v>
      </c>
      <c r="BH51" s="69" t="s">
        <v>84</v>
      </c>
      <c r="BI51" s="73" t="s">
        <v>84</v>
      </c>
      <c r="BJ51" s="69" t="s">
        <v>84</v>
      </c>
      <c r="BK51" s="69" t="s">
        <v>84</v>
      </c>
      <c r="BL51" s="69"/>
      <c r="BM51" s="69"/>
      <c r="BN51" s="69"/>
      <c r="BO51" s="113"/>
      <c r="BP51" s="108"/>
      <c r="BQ51" s="112"/>
      <c r="BR51" s="69"/>
      <c r="BS51" s="69"/>
      <c r="BT51" s="69"/>
      <c r="BU51" s="69">
        <v>90</v>
      </c>
      <c r="BV51" s="69">
        <v>90</v>
      </c>
      <c r="BW51" s="69">
        <v>61</v>
      </c>
      <c r="BX51" s="69">
        <v>90</v>
      </c>
      <c r="BY51" s="69">
        <v>90</v>
      </c>
      <c r="BZ51" s="69">
        <v>90</v>
      </c>
      <c r="CA51" s="69">
        <v>90</v>
      </c>
      <c r="CB51" s="69">
        <v>90</v>
      </c>
      <c r="CC51" s="69">
        <v>82</v>
      </c>
      <c r="CD51" s="69">
        <v>90</v>
      </c>
      <c r="CE51" s="69">
        <v>90</v>
      </c>
      <c r="CF51" s="69">
        <v>90</v>
      </c>
      <c r="CG51" s="69">
        <v>90</v>
      </c>
      <c r="CH51" s="69">
        <v>90</v>
      </c>
      <c r="CI51" s="69">
        <v>90</v>
      </c>
      <c r="CJ51" s="69">
        <v>90</v>
      </c>
      <c r="CK51" s="69">
        <v>90</v>
      </c>
      <c r="CL51" s="69">
        <v>23</v>
      </c>
      <c r="CM51" s="69"/>
      <c r="CN51" s="69"/>
      <c r="CO51" s="69"/>
      <c r="CP51" s="69">
        <v>58</v>
      </c>
      <c r="CQ51" s="69">
        <v>45</v>
      </c>
      <c r="CR51" s="69">
        <v>90</v>
      </c>
      <c r="CS51" s="69">
        <v>45</v>
      </c>
      <c r="CT51" s="69">
        <v>90</v>
      </c>
      <c r="CU51" s="69">
        <v>45</v>
      </c>
      <c r="CV51" s="69">
        <v>90</v>
      </c>
      <c r="CW51" s="69">
        <v>90</v>
      </c>
      <c r="CX51" s="73">
        <v>18</v>
      </c>
      <c r="CY51" s="69">
        <v>90</v>
      </c>
      <c r="CZ51" s="73">
        <v>90</v>
      </c>
      <c r="DA51" s="69">
        <v>90</v>
      </c>
      <c r="DB51" s="73">
        <v>90</v>
      </c>
      <c r="DC51" s="69">
        <v>90</v>
      </c>
      <c r="DD51" s="69">
        <v>90</v>
      </c>
      <c r="DE51" s="69"/>
      <c r="DF51" s="69"/>
      <c r="DG51" s="69"/>
      <c r="DH51" s="113"/>
      <c r="DI51" s="108"/>
      <c r="DJ51" s="112"/>
      <c r="DK51" s="69"/>
      <c r="DL51" s="69"/>
      <c r="DM51" s="69"/>
      <c r="DN51" s="69"/>
      <c r="DO51" s="69"/>
      <c r="DP51" s="69" t="s">
        <v>90</v>
      </c>
      <c r="DQ51" s="69"/>
      <c r="DR51" s="69"/>
      <c r="DS51" s="69"/>
      <c r="DT51" s="69"/>
      <c r="DU51" s="69"/>
      <c r="DV51" s="69" t="s">
        <v>90</v>
      </c>
      <c r="DW51" s="69"/>
      <c r="DX51" s="69"/>
      <c r="DY51" s="69"/>
      <c r="DZ51" s="69"/>
      <c r="EA51" s="69"/>
      <c r="EB51" s="69"/>
      <c r="EC51" s="69"/>
      <c r="ED51" s="69"/>
      <c r="EE51" s="69" t="s">
        <v>90</v>
      </c>
      <c r="EF51" s="69"/>
      <c r="EG51" s="69"/>
      <c r="EH51" s="69"/>
      <c r="EI51" s="69" t="s">
        <v>90</v>
      </c>
      <c r="EJ51" s="69" t="s">
        <v>89</v>
      </c>
      <c r="EK51" s="69"/>
      <c r="EL51" s="69" t="s">
        <v>89</v>
      </c>
      <c r="EM51" s="69"/>
      <c r="EN51" s="69" t="s">
        <v>89</v>
      </c>
      <c r="EO51" s="69"/>
      <c r="EP51" s="69"/>
      <c r="EQ51" s="73" t="s">
        <v>89</v>
      </c>
      <c r="ER51" s="69"/>
      <c r="ES51" s="73"/>
      <c r="ET51" s="69"/>
      <c r="EU51" s="73"/>
      <c r="EV51" s="69"/>
      <c r="EW51" s="69"/>
      <c r="EX51" s="110">
        <f t="shared" si="30"/>
        <v>4</v>
      </c>
      <c r="EY51" s="112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133">
        <v>1</v>
      </c>
      <c r="FK51" s="69"/>
      <c r="FL51" s="133">
        <v>1</v>
      </c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73"/>
      <c r="GG51" s="69"/>
      <c r="GH51" s="73"/>
      <c r="GI51" s="133">
        <v>1</v>
      </c>
      <c r="GJ51" s="73"/>
      <c r="GK51" s="133">
        <v>1</v>
      </c>
      <c r="GL51" s="69"/>
      <c r="GM51" s="69"/>
      <c r="GN51" s="69"/>
      <c r="GO51" s="69"/>
      <c r="GP51" s="113"/>
      <c r="GQ51" s="110">
        <f t="shared" si="37"/>
        <v>2</v>
      </c>
      <c r="GR51" s="112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>
        <v>1</v>
      </c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73"/>
      <c r="HZ51" s="69"/>
      <c r="IA51" s="73"/>
      <c r="IB51" s="69"/>
      <c r="IC51" s="73">
        <v>1</v>
      </c>
      <c r="ID51" s="69"/>
      <c r="IE51" s="115"/>
      <c r="IF51" s="112"/>
      <c r="IG51" s="69"/>
      <c r="IH51" s="69"/>
      <c r="II51" s="115"/>
    </row>
    <row r="52" spans="1:243" ht="12.75" hidden="1">
      <c r="A52" s="78"/>
      <c r="B52" s="77"/>
      <c r="C52" s="23">
        <f t="shared" si="10"/>
        <v>0</v>
      </c>
      <c r="D52" s="17">
        <f t="shared" si="11"/>
        <v>0</v>
      </c>
      <c r="E52" s="69">
        <f t="shared" si="12"/>
        <v>0</v>
      </c>
      <c r="F52" s="17">
        <f t="shared" si="31"/>
        <v>0</v>
      </c>
      <c r="G52" s="17">
        <f t="shared" si="32"/>
        <v>0</v>
      </c>
      <c r="H52" s="69">
        <f t="shared" si="15"/>
        <v>0</v>
      </c>
      <c r="I52" s="167">
        <f t="shared" si="16"/>
        <v>0</v>
      </c>
      <c r="J52" s="71" t="e">
        <f t="shared" si="28"/>
        <v>#DIV/0!</v>
      </c>
      <c r="K52" s="71">
        <f>ABS(I52*100/I1)</f>
        <v>0</v>
      </c>
      <c r="L52" s="71"/>
      <c r="M52" s="70"/>
      <c r="N52" s="70"/>
      <c r="O52" s="70"/>
      <c r="P52" s="70"/>
      <c r="Q52" s="70"/>
      <c r="R52" s="72">
        <f t="shared" si="33"/>
        <v>0</v>
      </c>
      <c r="S52" s="69">
        <f t="shared" si="34"/>
        <v>0</v>
      </c>
      <c r="T52" s="69">
        <f t="shared" si="35"/>
        <v>0</v>
      </c>
      <c r="U52" s="69">
        <f t="shared" si="29"/>
        <v>0</v>
      </c>
      <c r="V52" s="73">
        <f t="shared" si="36"/>
        <v>0</v>
      </c>
      <c r="W52" s="108"/>
      <c r="X52" s="112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73"/>
      <c r="BF52" s="69"/>
      <c r="BG52" s="73"/>
      <c r="BH52" s="69"/>
      <c r="BI52" s="73"/>
      <c r="BJ52" s="69"/>
      <c r="BK52" s="69"/>
      <c r="BL52" s="69"/>
      <c r="BM52" s="69"/>
      <c r="BN52" s="69"/>
      <c r="BO52" s="113"/>
      <c r="BP52" s="108"/>
      <c r="BQ52" s="112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73"/>
      <c r="CY52" s="69"/>
      <c r="CZ52" s="73"/>
      <c r="DA52" s="69"/>
      <c r="DB52" s="73"/>
      <c r="DC52" s="69"/>
      <c r="DD52" s="69"/>
      <c r="DE52" s="69"/>
      <c r="DF52" s="69"/>
      <c r="DG52" s="69"/>
      <c r="DH52" s="113"/>
      <c r="DI52" s="108"/>
      <c r="DJ52" s="112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73"/>
      <c r="ER52" s="69"/>
      <c r="ES52" s="73"/>
      <c r="ET52" s="69"/>
      <c r="EU52" s="73"/>
      <c r="EV52" s="69"/>
      <c r="EW52" s="69"/>
      <c r="EX52" s="110">
        <f t="shared" si="30"/>
        <v>0</v>
      </c>
      <c r="EY52" s="112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73"/>
      <c r="GG52" s="69"/>
      <c r="GH52" s="73"/>
      <c r="GI52" s="69"/>
      <c r="GJ52" s="73"/>
      <c r="GK52" s="69"/>
      <c r="GL52" s="69"/>
      <c r="GM52" s="69"/>
      <c r="GN52" s="69"/>
      <c r="GO52" s="69"/>
      <c r="GP52" s="113"/>
      <c r="GQ52" s="110">
        <f t="shared" si="37"/>
        <v>0</v>
      </c>
      <c r="GR52" s="112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73"/>
      <c r="HZ52" s="69"/>
      <c r="IA52" s="73"/>
      <c r="IB52" s="69"/>
      <c r="IC52" s="73"/>
      <c r="ID52" s="69"/>
      <c r="IE52" s="115"/>
      <c r="IF52" s="112"/>
      <c r="IG52" s="69"/>
      <c r="IH52" s="69"/>
      <c r="II52" s="115"/>
    </row>
    <row r="53" spans="1:243" ht="12.75" hidden="1">
      <c r="A53" s="78"/>
      <c r="B53" s="77"/>
      <c r="C53" s="23">
        <f t="shared" si="10"/>
        <v>0</v>
      </c>
      <c r="D53" s="17">
        <f t="shared" si="11"/>
        <v>0</v>
      </c>
      <c r="E53" s="69">
        <f t="shared" si="12"/>
        <v>0</v>
      </c>
      <c r="F53" s="17">
        <f t="shared" si="31"/>
        <v>0</v>
      </c>
      <c r="G53" s="17">
        <f t="shared" si="32"/>
        <v>0</v>
      </c>
      <c r="H53" s="69">
        <f t="shared" si="15"/>
        <v>0</v>
      </c>
      <c r="I53" s="167">
        <f t="shared" si="16"/>
        <v>0</v>
      </c>
      <c r="J53" s="71" t="e">
        <f t="shared" si="28"/>
        <v>#DIV/0!</v>
      </c>
      <c r="K53" s="71">
        <f>ABS(I53*100/I1)</f>
        <v>0</v>
      </c>
      <c r="L53" s="71"/>
      <c r="M53" s="70"/>
      <c r="N53" s="70"/>
      <c r="O53" s="70"/>
      <c r="P53" s="70"/>
      <c r="Q53" s="70"/>
      <c r="R53" s="72">
        <f t="shared" si="33"/>
        <v>0</v>
      </c>
      <c r="S53" s="69">
        <f t="shared" si="34"/>
        <v>0</v>
      </c>
      <c r="T53" s="69">
        <f t="shared" si="35"/>
        <v>0</v>
      </c>
      <c r="U53" s="69">
        <f t="shared" si="29"/>
        <v>0</v>
      </c>
      <c r="V53" s="73">
        <f t="shared" si="36"/>
        <v>0</v>
      </c>
      <c r="W53" s="108"/>
      <c r="X53" s="112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3"/>
      <c r="BF53" s="69"/>
      <c r="BG53" s="73"/>
      <c r="BH53" s="69"/>
      <c r="BI53" s="73"/>
      <c r="BJ53" s="69"/>
      <c r="BK53" s="69"/>
      <c r="BL53" s="69"/>
      <c r="BM53" s="69"/>
      <c r="BN53" s="69"/>
      <c r="BO53" s="113"/>
      <c r="BP53" s="108"/>
      <c r="BQ53" s="112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73"/>
      <c r="CY53" s="69"/>
      <c r="CZ53" s="73"/>
      <c r="DA53" s="69"/>
      <c r="DB53" s="73"/>
      <c r="DC53" s="69"/>
      <c r="DD53" s="69"/>
      <c r="DE53" s="69"/>
      <c r="DF53" s="69"/>
      <c r="DG53" s="69"/>
      <c r="DH53" s="113"/>
      <c r="DI53" s="114"/>
      <c r="DJ53" s="112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73"/>
      <c r="ER53" s="69"/>
      <c r="ES53" s="73"/>
      <c r="ET53" s="69"/>
      <c r="EU53" s="73"/>
      <c r="EV53" s="69"/>
      <c r="EW53" s="69"/>
      <c r="EX53" s="110">
        <f t="shared" si="30"/>
        <v>0</v>
      </c>
      <c r="EY53" s="112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73"/>
      <c r="GG53" s="69"/>
      <c r="GH53" s="73"/>
      <c r="GI53" s="69"/>
      <c r="GJ53" s="73"/>
      <c r="GK53" s="69"/>
      <c r="GL53" s="69"/>
      <c r="GM53" s="69"/>
      <c r="GN53" s="69"/>
      <c r="GO53" s="69"/>
      <c r="GP53" s="113"/>
      <c r="GQ53" s="110">
        <f t="shared" si="37"/>
        <v>0</v>
      </c>
      <c r="GR53" s="112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73"/>
      <c r="HZ53" s="69"/>
      <c r="IA53" s="73"/>
      <c r="IB53" s="69"/>
      <c r="IC53" s="73"/>
      <c r="ID53" s="69"/>
      <c r="IE53" s="115"/>
      <c r="IF53" s="112"/>
      <c r="IG53" s="69"/>
      <c r="IH53" s="69"/>
      <c r="II53" s="115"/>
    </row>
    <row r="54" spans="1:243" ht="12.75" hidden="1">
      <c r="A54" s="78"/>
      <c r="B54" s="77"/>
      <c r="C54" s="23">
        <f t="shared" si="10"/>
        <v>0</v>
      </c>
      <c r="D54" s="17">
        <f t="shared" si="11"/>
        <v>0</v>
      </c>
      <c r="E54" s="69">
        <f t="shared" si="12"/>
        <v>0</v>
      </c>
      <c r="F54" s="17">
        <f t="shared" si="31"/>
        <v>0</v>
      </c>
      <c r="G54" s="17">
        <f t="shared" si="32"/>
        <v>0</v>
      </c>
      <c r="H54" s="69">
        <f t="shared" si="15"/>
        <v>0</v>
      </c>
      <c r="I54" s="167">
        <f t="shared" si="16"/>
        <v>0</v>
      </c>
      <c r="J54" s="71" t="e">
        <f t="shared" si="28"/>
        <v>#DIV/0!</v>
      </c>
      <c r="K54" s="71">
        <f>ABS(I54*100/I1)</f>
        <v>0</v>
      </c>
      <c r="L54" s="71"/>
      <c r="M54" s="70"/>
      <c r="N54" s="70"/>
      <c r="O54" s="70"/>
      <c r="P54" s="70"/>
      <c r="Q54" s="70"/>
      <c r="R54" s="72">
        <f t="shared" si="33"/>
        <v>0</v>
      </c>
      <c r="S54" s="69">
        <f t="shared" si="34"/>
        <v>0</v>
      </c>
      <c r="T54" s="69">
        <f t="shared" si="35"/>
        <v>0</v>
      </c>
      <c r="U54" s="69">
        <f t="shared" si="29"/>
        <v>0</v>
      </c>
      <c r="V54" s="73">
        <f t="shared" si="36"/>
        <v>0</v>
      </c>
      <c r="W54" s="108"/>
      <c r="X54" s="112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3"/>
      <c r="BF54" s="69"/>
      <c r="BG54" s="73"/>
      <c r="BH54" s="69"/>
      <c r="BI54" s="73"/>
      <c r="BJ54" s="69"/>
      <c r="BK54" s="69"/>
      <c r="BL54" s="69"/>
      <c r="BM54" s="69"/>
      <c r="BN54" s="69"/>
      <c r="BO54" s="113"/>
      <c r="BP54" s="108"/>
      <c r="BQ54" s="112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73"/>
      <c r="CY54" s="69"/>
      <c r="CZ54" s="73"/>
      <c r="DA54" s="69"/>
      <c r="DB54" s="73"/>
      <c r="DC54" s="69"/>
      <c r="DD54" s="69"/>
      <c r="DE54" s="69"/>
      <c r="DF54" s="69"/>
      <c r="DG54" s="69"/>
      <c r="DH54" s="113"/>
      <c r="DI54" s="108"/>
      <c r="DJ54" s="112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73"/>
      <c r="ER54" s="69"/>
      <c r="ES54" s="73"/>
      <c r="ET54" s="69"/>
      <c r="EU54" s="73"/>
      <c r="EV54" s="69"/>
      <c r="EW54" s="69"/>
      <c r="EX54" s="110">
        <f t="shared" si="30"/>
        <v>0</v>
      </c>
      <c r="EY54" s="112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73"/>
      <c r="GG54" s="69"/>
      <c r="GH54" s="73"/>
      <c r="GI54" s="69"/>
      <c r="GJ54" s="73"/>
      <c r="GK54" s="69"/>
      <c r="GL54" s="69"/>
      <c r="GM54" s="69"/>
      <c r="GN54" s="69"/>
      <c r="GO54" s="69"/>
      <c r="GP54" s="113"/>
      <c r="GQ54" s="110">
        <f t="shared" si="37"/>
        <v>0</v>
      </c>
      <c r="GR54" s="112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73"/>
      <c r="HZ54" s="69"/>
      <c r="IA54" s="73"/>
      <c r="IB54" s="69"/>
      <c r="IC54" s="73"/>
      <c r="ID54" s="69"/>
      <c r="IE54" s="115"/>
      <c r="IF54" s="112"/>
      <c r="IG54" s="69"/>
      <c r="IH54" s="69"/>
      <c r="II54" s="115"/>
    </row>
    <row r="55" spans="1:243" ht="12.75" hidden="1">
      <c r="A55" s="78"/>
      <c r="B55" s="77"/>
      <c r="C55" s="23">
        <f t="shared" si="10"/>
        <v>0</v>
      </c>
      <c r="D55" s="17">
        <f t="shared" si="11"/>
        <v>0</v>
      </c>
      <c r="E55" s="69">
        <f t="shared" si="12"/>
        <v>0</v>
      </c>
      <c r="F55" s="17">
        <f t="shared" si="31"/>
        <v>0</v>
      </c>
      <c r="G55" s="17">
        <f t="shared" si="32"/>
        <v>0</v>
      </c>
      <c r="H55" s="69">
        <f t="shared" si="15"/>
        <v>0</v>
      </c>
      <c r="I55" s="167">
        <f t="shared" si="16"/>
        <v>0</v>
      </c>
      <c r="J55" s="71" t="e">
        <f t="shared" si="28"/>
        <v>#DIV/0!</v>
      </c>
      <c r="K55" s="71">
        <f>ABS(I55*100/I1)</f>
        <v>0</v>
      </c>
      <c r="L55" s="71"/>
      <c r="M55" s="70"/>
      <c r="N55" s="70"/>
      <c r="O55" s="70"/>
      <c r="P55" s="70"/>
      <c r="Q55" s="70"/>
      <c r="R55" s="72">
        <f t="shared" si="33"/>
        <v>0</v>
      </c>
      <c r="S55" s="69">
        <f t="shared" si="34"/>
        <v>0</v>
      </c>
      <c r="T55" s="69">
        <f t="shared" si="35"/>
        <v>0</v>
      </c>
      <c r="U55" s="69">
        <f t="shared" si="29"/>
        <v>0</v>
      </c>
      <c r="V55" s="73">
        <f t="shared" si="36"/>
        <v>0</v>
      </c>
      <c r="W55" s="108"/>
      <c r="X55" s="112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3"/>
      <c r="BF55" s="69"/>
      <c r="BG55" s="73"/>
      <c r="BH55" s="69"/>
      <c r="BI55" s="73"/>
      <c r="BJ55" s="69"/>
      <c r="BK55" s="69"/>
      <c r="BL55" s="69"/>
      <c r="BM55" s="69"/>
      <c r="BN55" s="69"/>
      <c r="BO55" s="113"/>
      <c r="BP55" s="108"/>
      <c r="BQ55" s="112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73"/>
      <c r="CY55" s="69"/>
      <c r="CZ55" s="73"/>
      <c r="DA55" s="69"/>
      <c r="DB55" s="73"/>
      <c r="DC55" s="69"/>
      <c r="DD55" s="69"/>
      <c r="DE55" s="69"/>
      <c r="DF55" s="69"/>
      <c r="DG55" s="69"/>
      <c r="DH55" s="113"/>
      <c r="DI55" s="114"/>
      <c r="DJ55" s="112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73"/>
      <c r="ER55" s="69"/>
      <c r="ES55" s="73"/>
      <c r="ET55" s="69"/>
      <c r="EU55" s="73"/>
      <c r="EV55" s="69"/>
      <c r="EW55" s="69"/>
      <c r="EX55" s="110">
        <f t="shared" si="30"/>
        <v>0</v>
      </c>
      <c r="EY55" s="112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73"/>
      <c r="GG55" s="69"/>
      <c r="GH55" s="73"/>
      <c r="GI55" s="69"/>
      <c r="GJ55" s="73"/>
      <c r="GK55" s="69"/>
      <c r="GL55" s="69"/>
      <c r="GM55" s="69"/>
      <c r="GN55" s="69"/>
      <c r="GO55" s="69"/>
      <c r="GP55" s="113"/>
      <c r="GQ55" s="110">
        <f t="shared" si="37"/>
        <v>0</v>
      </c>
      <c r="GR55" s="112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73"/>
      <c r="HZ55" s="69"/>
      <c r="IA55" s="73"/>
      <c r="IB55" s="69"/>
      <c r="IC55" s="73"/>
      <c r="ID55" s="69"/>
      <c r="IE55" s="115"/>
      <c r="IF55" s="112"/>
      <c r="IG55" s="69"/>
      <c r="IH55" s="69"/>
      <c r="II55" s="115"/>
    </row>
    <row r="56" spans="1:243" ht="12.75" hidden="1">
      <c r="A56" s="78"/>
      <c r="B56" s="77"/>
      <c r="C56" s="23">
        <f t="shared" si="10"/>
        <v>0</v>
      </c>
      <c r="D56" s="17">
        <f t="shared" si="11"/>
        <v>0</v>
      </c>
      <c r="E56" s="69">
        <f t="shared" si="12"/>
        <v>0</v>
      </c>
      <c r="F56" s="17">
        <f t="shared" si="31"/>
        <v>0</v>
      </c>
      <c r="G56" s="17">
        <f t="shared" si="32"/>
        <v>0</v>
      </c>
      <c r="H56" s="69">
        <f t="shared" si="15"/>
        <v>0</v>
      </c>
      <c r="I56" s="167">
        <f t="shared" si="16"/>
        <v>0</v>
      </c>
      <c r="J56" s="71" t="e">
        <f t="shared" si="28"/>
        <v>#DIV/0!</v>
      </c>
      <c r="K56" s="71">
        <f>ABS(I56*100/I1)</f>
        <v>0</v>
      </c>
      <c r="L56" s="71"/>
      <c r="M56" s="70"/>
      <c r="N56" s="70"/>
      <c r="O56" s="70"/>
      <c r="P56" s="70"/>
      <c r="Q56" s="70"/>
      <c r="R56" s="72">
        <f t="shared" si="33"/>
        <v>0</v>
      </c>
      <c r="S56" s="69">
        <f t="shared" si="34"/>
        <v>0</v>
      </c>
      <c r="T56" s="69">
        <f t="shared" si="35"/>
        <v>0</v>
      </c>
      <c r="U56" s="69">
        <f t="shared" si="29"/>
        <v>0</v>
      </c>
      <c r="V56" s="73">
        <f t="shared" si="36"/>
        <v>0</v>
      </c>
      <c r="W56" s="108"/>
      <c r="X56" s="112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73"/>
      <c r="BF56" s="69"/>
      <c r="BG56" s="73"/>
      <c r="BH56" s="69"/>
      <c r="BI56" s="73"/>
      <c r="BJ56" s="69"/>
      <c r="BK56" s="69"/>
      <c r="BL56" s="69"/>
      <c r="BM56" s="69"/>
      <c r="BN56" s="69"/>
      <c r="BO56" s="113"/>
      <c r="BP56" s="108"/>
      <c r="BQ56" s="112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73"/>
      <c r="CY56" s="69"/>
      <c r="CZ56" s="73"/>
      <c r="DA56" s="69"/>
      <c r="DB56" s="73"/>
      <c r="DC56" s="69"/>
      <c r="DD56" s="69"/>
      <c r="DE56" s="69"/>
      <c r="DF56" s="69"/>
      <c r="DG56" s="69"/>
      <c r="DH56" s="113"/>
      <c r="DI56" s="108"/>
      <c r="DJ56" s="112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73"/>
      <c r="ER56" s="69"/>
      <c r="ES56" s="73"/>
      <c r="ET56" s="69"/>
      <c r="EU56" s="73"/>
      <c r="EV56" s="69"/>
      <c r="EW56" s="69"/>
      <c r="EX56" s="110">
        <f t="shared" si="30"/>
        <v>0</v>
      </c>
      <c r="EY56" s="112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73"/>
      <c r="GG56" s="69"/>
      <c r="GH56" s="73"/>
      <c r="GI56" s="69"/>
      <c r="GJ56" s="73"/>
      <c r="GK56" s="69"/>
      <c r="GL56" s="69"/>
      <c r="GM56" s="69"/>
      <c r="GN56" s="69"/>
      <c r="GO56" s="69"/>
      <c r="GP56" s="113"/>
      <c r="GQ56" s="110">
        <f t="shared" si="37"/>
        <v>0</v>
      </c>
      <c r="GR56" s="112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73"/>
      <c r="HZ56" s="69"/>
      <c r="IA56" s="73"/>
      <c r="IB56" s="69"/>
      <c r="IC56" s="73"/>
      <c r="ID56" s="69"/>
      <c r="IE56" s="115"/>
      <c r="IF56" s="112"/>
      <c r="IG56" s="69"/>
      <c r="IH56" s="69"/>
      <c r="II56" s="115"/>
    </row>
    <row r="57" spans="1:243" ht="12.75" hidden="1">
      <c r="A57" s="78"/>
      <c r="B57" s="77"/>
      <c r="C57" s="23">
        <f t="shared" si="10"/>
        <v>0</v>
      </c>
      <c r="D57" s="17">
        <f t="shared" si="11"/>
        <v>0</v>
      </c>
      <c r="E57" s="69">
        <f t="shared" si="12"/>
        <v>0</v>
      </c>
      <c r="F57" s="17">
        <f t="shared" si="31"/>
        <v>0</v>
      </c>
      <c r="G57" s="17">
        <f t="shared" si="32"/>
        <v>0</v>
      </c>
      <c r="H57" s="69">
        <f t="shared" si="15"/>
        <v>0</v>
      </c>
      <c r="I57" s="167">
        <f t="shared" si="16"/>
        <v>0</v>
      </c>
      <c r="J57" s="71" t="e">
        <f t="shared" si="28"/>
        <v>#DIV/0!</v>
      </c>
      <c r="K57" s="71">
        <f>ABS(I57*100/I1)</f>
        <v>0</v>
      </c>
      <c r="L57" s="71"/>
      <c r="M57" s="70"/>
      <c r="N57" s="70"/>
      <c r="O57" s="70"/>
      <c r="P57" s="70"/>
      <c r="Q57" s="70"/>
      <c r="R57" s="72">
        <f t="shared" si="33"/>
        <v>0</v>
      </c>
      <c r="S57" s="69">
        <f t="shared" si="34"/>
        <v>0</v>
      </c>
      <c r="T57" s="69">
        <f t="shared" si="35"/>
        <v>0</v>
      </c>
      <c r="U57" s="69">
        <f t="shared" si="29"/>
        <v>0</v>
      </c>
      <c r="V57" s="73">
        <f t="shared" si="36"/>
        <v>0</v>
      </c>
      <c r="W57" s="108"/>
      <c r="X57" s="112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3"/>
      <c r="BF57" s="69"/>
      <c r="BG57" s="73"/>
      <c r="BH57" s="69"/>
      <c r="BI57" s="73"/>
      <c r="BJ57" s="69"/>
      <c r="BK57" s="69"/>
      <c r="BL57" s="69"/>
      <c r="BM57" s="69"/>
      <c r="BN57" s="69"/>
      <c r="BO57" s="113"/>
      <c r="BP57" s="108"/>
      <c r="BQ57" s="112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73"/>
      <c r="CY57" s="69"/>
      <c r="CZ57" s="73"/>
      <c r="DA57" s="69"/>
      <c r="DB57" s="73"/>
      <c r="DC57" s="69"/>
      <c r="DD57" s="69"/>
      <c r="DE57" s="69"/>
      <c r="DF57" s="69"/>
      <c r="DG57" s="69"/>
      <c r="DH57" s="113"/>
      <c r="DI57" s="114"/>
      <c r="DJ57" s="112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73"/>
      <c r="ER57" s="69"/>
      <c r="ES57" s="73"/>
      <c r="ET57" s="69"/>
      <c r="EU57" s="73"/>
      <c r="EV57" s="69"/>
      <c r="EW57" s="69"/>
      <c r="EX57" s="110">
        <f t="shared" si="30"/>
        <v>0</v>
      </c>
      <c r="EY57" s="112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73"/>
      <c r="GG57" s="69"/>
      <c r="GH57" s="73"/>
      <c r="GI57" s="69"/>
      <c r="GJ57" s="73"/>
      <c r="GK57" s="69"/>
      <c r="GL57" s="69"/>
      <c r="GM57" s="69"/>
      <c r="GN57" s="69"/>
      <c r="GO57" s="69"/>
      <c r="GP57" s="113"/>
      <c r="GQ57" s="110">
        <f t="shared" si="37"/>
        <v>0</v>
      </c>
      <c r="GR57" s="112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73"/>
      <c r="HZ57" s="69"/>
      <c r="IA57" s="73"/>
      <c r="IB57" s="69"/>
      <c r="IC57" s="73"/>
      <c r="ID57" s="69"/>
      <c r="IE57" s="115"/>
      <c r="IF57" s="112"/>
      <c r="IG57" s="69"/>
      <c r="IH57" s="69"/>
      <c r="II57" s="115"/>
    </row>
    <row r="58" spans="1:243" ht="12.75" hidden="1">
      <c r="A58" s="111"/>
      <c r="B58" s="77"/>
      <c r="C58" s="23">
        <f t="shared" si="10"/>
        <v>0</v>
      </c>
      <c r="D58" s="17">
        <f t="shared" si="11"/>
        <v>0</v>
      </c>
      <c r="E58" s="69">
        <f t="shared" si="12"/>
        <v>0</v>
      </c>
      <c r="F58" s="17">
        <f t="shared" si="31"/>
        <v>0</v>
      </c>
      <c r="G58" s="17">
        <f t="shared" si="32"/>
        <v>0</v>
      </c>
      <c r="H58" s="69">
        <f t="shared" si="15"/>
        <v>0</v>
      </c>
      <c r="I58" s="167">
        <f t="shared" si="16"/>
        <v>0</v>
      </c>
      <c r="J58" s="71" t="e">
        <f t="shared" si="28"/>
        <v>#DIV/0!</v>
      </c>
      <c r="K58" s="71">
        <f>ABS(I58*100/I1)</f>
        <v>0</v>
      </c>
      <c r="L58" s="71"/>
      <c r="M58" s="70"/>
      <c r="N58" s="70"/>
      <c r="O58" s="70"/>
      <c r="P58" s="70"/>
      <c r="Q58" s="70"/>
      <c r="R58" s="72">
        <f t="shared" si="33"/>
        <v>0</v>
      </c>
      <c r="S58" s="69">
        <f t="shared" si="34"/>
        <v>0</v>
      </c>
      <c r="T58" s="69">
        <f t="shared" si="35"/>
        <v>0</v>
      </c>
      <c r="U58" s="69">
        <f t="shared" si="29"/>
        <v>0</v>
      </c>
      <c r="V58" s="73">
        <f t="shared" si="36"/>
        <v>0</v>
      </c>
      <c r="W58" s="108"/>
      <c r="X58" s="112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3"/>
      <c r="BF58" s="69"/>
      <c r="BG58" s="73"/>
      <c r="BH58" s="69"/>
      <c r="BI58" s="73"/>
      <c r="BJ58" s="69"/>
      <c r="BK58" s="69"/>
      <c r="BL58" s="69"/>
      <c r="BM58" s="69"/>
      <c r="BN58" s="69"/>
      <c r="BO58" s="113"/>
      <c r="BP58" s="108"/>
      <c r="BQ58" s="112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73"/>
      <c r="CY58" s="69"/>
      <c r="CZ58" s="73"/>
      <c r="DA58" s="69"/>
      <c r="DB58" s="73"/>
      <c r="DC58" s="69"/>
      <c r="DD58" s="69"/>
      <c r="DE58" s="69"/>
      <c r="DF58" s="69"/>
      <c r="DG58" s="69"/>
      <c r="DH58" s="113"/>
      <c r="DI58" s="108"/>
      <c r="DJ58" s="112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73"/>
      <c r="ER58" s="69"/>
      <c r="ES58" s="73"/>
      <c r="ET58" s="69"/>
      <c r="EU58" s="73"/>
      <c r="EV58" s="69"/>
      <c r="EW58" s="69"/>
      <c r="EX58" s="110">
        <f t="shared" si="30"/>
        <v>0</v>
      </c>
      <c r="EY58" s="112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73"/>
      <c r="GG58" s="69"/>
      <c r="GH58" s="73"/>
      <c r="GI58" s="69"/>
      <c r="GJ58" s="73"/>
      <c r="GK58" s="69"/>
      <c r="GL58" s="69"/>
      <c r="GM58" s="69"/>
      <c r="GN58" s="69"/>
      <c r="GO58" s="69"/>
      <c r="GP58" s="113"/>
      <c r="GQ58" s="110">
        <f t="shared" si="37"/>
        <v>0</v>
      </c>
      <c r="GR58" s="112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73"/>
      <c r="HZ58" s="69"/>
      <c r="IA58" s="73"/>
      <c r="IB58" s="69"/>
      <c r="IC58" s="73"/>
      <c r="ID58" s="69"/>
      <c r="IE58" s="115"/>
      <c r="IF58" s="112"/>
      <c r="IG58" s="69"/>
      <c r="IH58" s="69"/>
      <c r="II58" s="115"/>
    </row>
    <row r="59" spans="1:243" ht="12.75">
      <c r="A59" s="78" t="s">
        <v>85</v>
      </c>
      <c r="B59" s="77"/>
      <c r="C59" s="23"/>
      <c r="D59" s="17"/>
      <c r="E59" s="69"/>
      <c r="F59" s="17"/>
      <c r="G59" s="17"/>
      <c r="H59" s="69">
        <f t="shared" si="15"/>
        <v>0</v>
      </c>
      <c r="I59" s="167"/>
      <c r="J59" s="71"/>
      <c r="K59" s="71"/>
      <c r="L59" s="71"/>
      <c r="M59" s="70"/>
      <c r="N59" s="70"/>
      <c r="O59" s="70"/>
      <c r="P59" s="70"/>
      <c r="Q59" s="70"/>
      <c r="R59" s="72">
        <f t="shared" si="33"/>
        <v>4</v>
      </c>
      <c r="S59" s="69">
        <f t="shared" si="34"/>
        <v>0</v>
      </c>
      <c r="T59" s="69">
        <f t="shared" si="35"/>
        <v>0</v>
      </c>
      <c r="U59" s="69">
        <f t="shared" si="29"/>
        <v>0</v>
      </c>
      <c r="V59" s="73">
        <f t="shared" si="36"/>
        <v>0</v>
      </c>
      <c r="W59" s="108"/>
      <c r="X59" s="112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73"/>
      <c r="BF59" s="69"/>
      <c r="BG59" s="73"/>
      <c r="BH59" s="69"/>
      <c r="BI59" s="73"/>
      <c r="BJ59" s="69"/>
      <c r="BK59" s="69"/>
      <c r="BL59" s="69"/>
      <c r="BM59" s="69"/>
      <c r="BN59" s="69"/>
      <c r="BO59" s="113"/>
      <c r="BP59" s="108"/>
      <c r="BQ59" s="112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73"/>
      <c r="CY59" s="69"/>
      <c r="CZ59" s="73"/>
      <c r="DA59" s="69"/>
      <c r="DB59" s="73"/>
      <c r="DC59" s="69"/>
      <c r="DD59" s="69"/>
      <c r="DE59" s="69"/>
      <c r="DF59" s="69"/>
      <c r="DG59" s="69"/>
      <c r="DH59" s="113"/>
      <c r="DI59" s="114"/>
      <c r="DJ59" s="112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73"/>
      <c r="ER59" s="69"/>
      <c r="ES59" s="73"/>
      <c r="ET59" s="69"/>
      <c r="EU59" s="73"/>
      <c r="EV59" s="69"/>
      <c r="EW59" s="69"/>
      <c r="EX59" s="110">
        <f t="shared" si="30"/>
        <v>4</v>
      </c>
      <c r="EY59" s="112"/>
      <c r="EZ59" s="69"/>
      <c r="FA59" s="69"/>
      <c r="FB59" s="69"/>
      <c r="FC59" s="69"/>
      <c r="FD59" s="69"/>
      <c r="FE59" s="133">
        <v>1</v>
      </c>
      <c r="FF59" s="133">
        <v>1</v>
      </c>
      <c r="FG59" s="69"/>
      <c r="FH59" s="69"/>
      <c r="FI59" s="69"/>
      <c r="FJ59" s="69"/>
      <c r="FK59" s="69"/>
      <c r="FL59" s="69"/>
      <c r="FM59" s="133">
        <v>1</v>
      </c>
      <c r="FN59" s="69"/>
      <c r="FO59" s="69"/>
      <c r="FP59" s="69"/>
      <c r="FQ59" s="69"/>
      <c r="FR59" s="69"/>
      <c r="FS59" s="133">
        <v>1</v>
      </c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73"/>
      <c r="GG59" s="69"/>
      <c r="GH59" s="73"/>
      <c r="GI59" s="69"/>
      <c r="GJ59" s="73"/>
      <c r="GK59" s="69"/>
      <c r="GL59" s="69"/>
      <c r="GM59" s="69"/>
      <c r="GN59" s="69"/>
      <c r="GO59" s="69"/>
      <c r="GP59" s="113"/>
      <c r="GQ59" s="110">
        <f t="shared" si="37"/>
        <v>0</v>
      </c>
      <c r="GR59" s="112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73"/>
      <c r="HZ59" s="69"/>
      <c r="IA59" s="73"/>
      <c r="IB59" s="69"/>
      <c r="IC59" s="73"/>
      <c r="ID59" s="69"/>
      <c r="IE59" s="115"/>
      <c r="IF59" s="112"/>
      <c r="IG59" s="69"/>
      <c r="IH59" s="69"/>
      <c r="II59" s="115"/>
    </row>
    <row r="60" spans="1:252" s="2" customFormat="1" ht="12.75">
      <c r="A60" s="111" t="s">
        <v>86</v>
      </c>
      <c r="B60" s="77"/>
      <c r="C60" s="23"/>
      <c r="D60" s="17"/>
      <c r="E60" s="69"/>
      <c r="F60" s="17"/>
      <c r="G60" s="17"/>
      <c r="H60" s="69">
        <f t="shared" si="15"/>
        <v>0</v>
      </c>
      <c r="I60" s="167"/>
      <c r="J60" s="71"/>
      <c r="K60" s="71"/>
      <c r="L60" s="71"/>
      <c r="M60" s="70"/>
      <c r="N60" s="70"/>
      <c r="O60" s="70"/>
      <c r="P60" s="70"/>
      <c r="Q60" s="70"/>
      <c r="R60" s="72">
        <f t="shared" si="33"/>
        <v>2</v>
      </c>
      <c r="S60" s="69">
        <f t="shared" si="34"/>
        <v>1</v>
      </c>
      <c r="T60" s="69">
        <f t="shared" si="35"/>
        <v>1</v>
      </c>
      <c r="U60" s="69">
        <f t="shared" si="29"/>
        <v>2</v>
      </c>
      <c r="V60" s="73">
        <f t="shared" si="36"/>
        <v>0</v>
      </c>
      <c r="W60" s="108"/>
      <c r="X60" s="112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73"/>
      <c r="BF60" s="69"/>
      <c r="BG60" s="73"/>
      <c r="BH60" s="69"/>
      <c r="BI60" s="73"/>
      <c r="BJ60" s="69"/>
      <c r="BK60" s="69"/>
      <c r="BL60" s="69"/>
      <c r="BM60" s="69"/>
      <c r="BN60" s="69"/>
      <c r="BO60" s="113"/>
      <c r="BP60" s="108"/>
      <c r="BQ60" s="112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73"/>
      <c r="CY60" s="69"/>
      <c r="CZ60" s="73"/>
      <c r="DA60" s="69"/>
      <c r="DB60" s="73"/>
      <c r="DC60" s="69"/>
      <c r="DD60" s="69"/>
      <c r="DE60" s="69"/>
      <c r="DF60" s="69"/>
      <c r="DG60" s="69"/>
      <c r="DH60" s="113"/>
      <c r="DI60" s="108"/>
      <c r="DJ60" s="112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73"/>
      <c r="ER60" s="69"/>
      <c r="ES60" s="73"/>
      <c r="ET60" s="69"/>
      <c r="EU60" s="73"/>
      <c r="EV60" s="69"/>
      <c r="EW60" s="69"/>
      <c r="EX60" s="110">
        <f t="shared" si="30"/>
        <v>4</v>
      </c>
      <c r="EY60" s="112"/>
      <c r="EZ60" s="69"/>
      <c r="FA60" s="69"/>
      <c r="FB60" s="69"/>
      <c r="FC60" s="133">
        <v>1</v>
      </c>
      <c r="FD60" s="69"/>
      <c r="FE60" s="69"/>
      <c r="FF60" s="133">
        <v>1</v>
      </c>
      <c r="FG60" s="69"/>
      <c r="FH60" s="69"/>
      <c r="FI60" s="131">
        <v>2</v>
      </c>
      <c r="FJ60" s="140" t="s">
        <v>91</v>
      </c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139" t="s">
        <v>126</v>
      </c>
      <c r="GB60" s="140" t="s">
        <v>91</v>
      </c>
      <c r="GC60" s="140" t="s">
        <v>91</v>
      </c>
      <c r="GD60" s="69"/>
      <c r="GE60" s="69"/>
      <c r="GF60" s="73"/>
      <c r="GG60" s="69"/>
      <c r="GH60" s="73"/>
      <c r="GI60" s="69"/>
      <c r="GJ60" s="73"/>
      <c r="GK60" s="69"/>
      <c r="GL60" s="69"/>
      <c r="GM60" s="69"/>
      <c r="GN60" s="69"/>
      <c r="GO60" s="69"/>
      <c r="GP60" s="113"/>
      <c r="GQ60" s="110">
        <f t="shared" si="37"/>
        <v>0</v>
      </c>
      <c r="GR60" s="112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73"/>
      <c r="HZ60" s="69"/>
      <c r="IA60" s="73"/>
      <c r="IB60" s="69"/>
      <c r="IC60" s="73"/>
      <c r="ID60" s="69"/>
      <c r="IE60" s="115"/>
      <c r="IF60" s="112"/>
      <c r="IG60" s="69"/>
      <c r="IH60" s="69"/>
      <c r="II60" s="115"/>
      <c r="IJ60" s="3"/>
      <c r="IK60" s="3"/>
      <c r="IL60" s="3"/>
      <c r="IM60" s="3"/>
      <c r="IN60" s="3"/>
      <c r="IO60" s="3"/>
      <c r="IP60" s="3"/>
      <c r="IQ60" s="3"/>
      <c r="IR60" s="3"/>
    </row>
    <row r="61" spans="1:243" ht="12.75">
      <c r="A61" s="111" t="s">
        <v>87</v>
      </c>
      <c r="B61" s="77"/>
      <c r="C61" s="23"/>
      <c r="D61" s="17"/>
      <c r="E61" s="69"/>
      <c r="F61" s="17"/>
      <c r="G61" s="17"/>
      <c r="H61" s="69">
        <f t="shared" si="15"/>
        <v>0</v>
      </c>
      <c r="I61" s="167"/>
      <c r="J61" s="71"/>
      <c r="K61" s="71"/>
      <c r="L61" s="71"/>
      <c r="M61" s="70"/>
      <c r="N61" s="70"/>
      <c r="O61" s="70"/>
      <c r="P61" s="70"/>
      <c r="Q61" s="70"/>
      <c r="R61" s="72">
        <f t="shared" si="33"/>
        <v>0</v>
      </c>
      <c r="S61" s="69">
        <f t="shared" si="34"/>
        <v>0</v>
      </c>
      <c r="T61" s="69">
        <f t="shared" si="35"/>
        <v>0</v>
      </c>
      <c r="U61" s="69">
        <f t="shared" si="29"/>
        <v>0</v>
      </c>
      <c r="V61" s="73">
        <f t="shared" si="36"/>
        <v>0</v>
      </c>
      <c r="W61" s="108"/>
      <c r="X61" s="112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73"/>
      <c r="BF61" s="69"/>
      <c r="BG61" s="73"/>
      <c r="BH61" s="69"/>
      <c r="BI61" s="73"/>
      <c r="BJ61" s="69"/>
      <c r="BK61" s="69"/>
      <c r="BL61" s="69"/>
      <c r="BM61" s="69"/>
      <c r="BN61" s="69"/>
      <c r="BO61" s="113"/>
      <c r="BP61" s="108"/>
      <c r="BQ61" s="112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73"/>
      <c r="CY61" s="69"/>
      <c r="CZ61" s="73"/>
      <c r="DA61" s="69"/>
      <c r="DB61" s="73"/>
      <c r="DC61" s="69"/>
      <c r="DD61" s="69"/>
      <c r="DE61" s="69"/>
      <c r="DF61" s="69"/>
      <c r="DG61" s="69"/>
      <c r="DH61" s="113"/>
      <c r="DI61" s="114"/>
      <c r="DJ61" s="112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73"/>
      <c r="ER61" s="69"/>
      <c r="ES61" s="73"/>
      <c r="ET61" s="69"/>
      <c r="EU61" s="73"/>
      <c r="EV61" s="69"/>
      <c r="EW61" s="69"/>
      <c r="EX61" s="110">
        <f t="shared" si="30"/>
        <v>0</v>
      </c>
      <c r="EY61" s="112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73"/>
      <c r="GG61" s="69"/>
      <c r="GH61" s="73"/>
      <c r="GI61" s="69"/>
      <c r="GJ61" s="73"/>
      <c r="GK61" s="69"/>
      <c r="GL61" s="69"/>
      <c r="GM61" s="69"/>
      <c r="GN61" s="69"/>
      <c r="GO61" s="69"/>
      <c r="GP61" s="113"/>
      <c r="GQ61" s="110">
        <f t="shared" si="37"/>
        <v>0</v>
      </c>
      <c r="GR61" s="112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73"/>
      <c r="HZ61" s="69"/>
      <c r="IA61" s="73"/>
      <c r="IB61" s="69"/>
      <c r="IC61" s="73"/>
      <c r="ID61" s="69"/>
      <c r="IE61" s="115"/>
      <c r="IF61" s="112"/>
      <c r="IG61" s="69"/>
      <c r="IH61" s="69"/>
      <c r="II61" s="115"/>
    </row>
    <row r="62" spans="1:252" s="2" customFormat="1" ht="13.5" thickBot="1">
      <c r="A62" s="111" t="s">
        <v>88</v>
      </c>
      <c r="B62" s="116"/>
      <c r="C62" s="74"/>
      <c r="D62" s="117"/>
      <c r="E62" s="117"/>
      <c r="F62" s="117"/>
      <c r="G62" s="117"/>
      <c r="H62" s="117">
        <f t="shared" si="15"/>
        <v>0</v>
      </c>
      <c r="I62" s="168"/>
      <c r="J62" s="119"/>
      <c r="K62" s="119"/>
      <c r="L62" s="119"/>
      <c r="M62" s="118"/>
      <c r="N62" s="118"/>
      <c r="O62" s="118"/>
      <c r="P62" s="118"/>
      <c r="Q62" s="118"/>
      <c r="R62" s="120">
        <f t="shared" si="33"/>
        <v>0</v>
      </c>
      <c r="S62" s="117">
        <f t="shared" si="34"/>
        <v>0</v>
      </c>
      <c r="T62" s="117">
        <f t="shared" si="35"/>
        <v>0</v>
      </c>
      <c r="U62" s="117">
        <f>SUM(S62:T62)</f>
        <v>0</v>
      </c>
      <c r="V62" s="121">
        <f t="shared" si="36"/>
        <v>0</v>
      </c>
      <c r="W62" s="122"/>
      <c r="X62" s="123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24"/>
      <c r="BF62" s="117"/>
      <c r="BG62" s="124"/>
      <c r="BH62" s="117"/>
      <c r="BI62" s="124"/>
      <c r="BJ62" s="117"/>
      <c r="BK62" s="117"/>
      <c r="BL62" s="117"/>
      <c r="BM62" s="117"/>
      <c r="BN62" s="117"/>
      <c r="BO62" s="121"/>
      <c r="BP62" s="122"/>
      <c r="BQ62" s="123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24"/>
      <c r="CY62" s="117"/>
      <c r="CZ62" s="124"/>
      <c r="DA62" s="117"/>
      <c r="DB62" s="124"/>
      <c r="DC62" s="117"/>
      <c r="DD62" s="117"/>
      <c r="DE62" s="117"/>
      <c r="DF62" s="117"/>
      <c r="DG62" s="117"/>
      <c r="DH62" s="121"/>
      <c r="DI62" s="122"/>
      <c r="DJ62" s="123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24"/>
      <c r="ER62" s="117"/>
      <c r="ES62" s="124"/>
      <c r="ET62" s="117"/>
      <c r="EU62" s="124"/>
      <c r="EV62" s="117"/>
      <c r="EW62" s="117"/>
      <c r="EX62" s="122">
        <f t="shared" si="30"/>
        <v>0</v>
      </c>
      <c r="EY62" s="123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24"/>
      <c r="GG62" s="117"/>
      <c r="GH62" s="124"/>
      <c r="GI62" s="117"/>
      <c r="GJ62" s="124"/>
      <c r="GK62" s="117"/>
      <c r="GL62" s="117"/>
      <c r="GM62" s="117"/>
      <c r="GN62" s="117"/>
      <c r="GO62" s="117"/>
      <c r="GP62" s="121"/>
      <c r="GQ62" s="122">
        <f t="shared" si="37"/>
        <v>0</v>
      </c>
      <c r="GR62" s="123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24"/>
      <c r="HZ62" s="117"/>
      <c r="IA62" s="124"/>
      <c r="IB62" s="117"/>
      <c r="IC62" s="124"/>
      <c r="ID62" s="117"/>
      <c r="IE62" s="125"/>
      <c r="IF62" s="123"/>
      <c r="IG62" s="117"/>
      <c r="IH62" s="117"/>
      <c r="II62" s="125"/>
      <c r="IJ62" s="3"/>
      <c r="IK62" s="3"/>
      <c r="IL62" s="3"/>
      <c r="IM62" s="3"/>
      <c r="IN62" s="3"/>
      <c r="IO62" s="3"/>
      <c r="IP62" s="3"/>
      <c r="IQ62" s="3"/>
      <c r="IR62" s="3"/>
    </row>
    <row r="63" spans="1:243" ht="13.5" thickTop="1">
      <c r="A63" s="126"/>
      <c r="B63" s="127"/>
      <c r="C63" s="127">
        <f aca="true" t="shared" si="50" ref="C63:I63">SUM(C5:C62)</f>
        <v>557</v>
      </c>
      <c r="D63" s="127">
        <f t="shared" si="50"/>
        <v>440</v>
      </c>
      <c r="E63" s="127">
        <f t="shared" si="50"/>
        <v>315</v>
      </c>
      <c r="F63" s="127">
        <f t="shared" si="50"/>
        <v>119</v>
      </c>
      <c r="G63" s="127">
        <f t="shared" si="50"/>
        <v>118</v>
      </c>
      <c r="H63" s="127">
        <f t="shared" si="50"/>
        <v>19</v>
      </c>
      <c r="I63" s="169">
        <f t="shared" si="50"/>
        <v>39441</v>
      </c>
      <c r="J63" s="127"/>
      <c r="K63" s="127"/>
      <c r="L63" s="127"/>
      <c r="M63" s="127"/>
      <c r="N63" s="127"/>
      <c r="O63" s="127"/>
      <c r="P63" s="127"/>
      <c r="Q63" s="127"/>
      <c r="R63" s="127">
        <f>SUM(R5:R62)</f>
        <v>125</v>
      </c>
      <c r="S63" s="127">
        <f>SUM(S5:S62)</f>
        <v>7</v>
      </c>
      <c r="T63" s="127">
        <f>SUM(T5:T62)</f>
        <v>6</v>
      </c>
      <c r="U63" s="127">
        <f>SUM(U5:U62)</f>
        <v>13</v>
      </c>
      <c r="V63" s="128">
        <f>SUM(V8:V62)</f>
        <v>72</v>
      </c>
      <c r="W63" s="138" t="s">
        <v>124</v>
      </c>
      <c r="X63" s="127">
        <f aca="true" t="shared" si="51" ref="X63:BE63">COUNTIF(X5:X62,"T")</f>
        <v>11</v>
      </c>
      <c r="Y63" s="127">
        <f t="shared" si="51"/>
        <v>11</v>
      </c>
      <c r="Z63" s="127">
        <f t="shared" si="51"/>
        <v>11</v>
      </c>
      <c r="AA63" s="127">
        <f t="shared" si="51"/>
        <v>11</v>
      </c>
      <c r="AB63" s="127">
        <f t="shared" si="51"/>
        <v>11</v>
      </c>
      <c r="AC63" s="127">
        <f t="shared" si="51"/>
        <v>11</v>
      </c>
      <c r="AD63" s="127">
        <f t="shared" si="51"/>
        <v>11</v>
      </c>
      <c r="AE63" s="127">
        <f t="shared" si="51"/>
        <v>11</v>
      </c>
      <c r="AF63" s="127">
        <f t="shared" si="51"/>
        <v>11</v>
      </c>
      <c r="AG63" s="127">
        <f t="shared" si="51"/>
        <v>11</v>
      </c>
      <c r="AH63" s="127">
        <f t="shared" si="51"/>
        <v>11</v>
      </c>
      <c r="AI63" s="127">
        <f t="shared" si="51"/>
        <v>11</v>
      </c>
      <c r="AJ63" s="127">
        <f t="shared" si="51"/>
        <v>11</v>
      </c>
      <c r="AK63" s="127">
        <f t="shared" si="51"/>
        <v>11</v>
      </c>
      <c r="AL63" s="127">
        <f t="shared" si="51"/>
        <v>11</v>
      </c>
      <c r="AM63" s="127">
        <f t="shared" si="51"/>
        <v>11</v>
      </c>
      <c r="AN63" s="127">
        <f t="shared" si="51"/>
        <v>11</v>
      </c>
      <c r="AO63" s="127">
        <f t="shared" si="51"/>
        <v>11</v>
      </c>
      <c r="AP63" s="2">
        <f t="shared" si="51"/>
        <v>11</v>
      </c>
      <c r="AQ63" s="2">
        <f>COUNTIF(AQ5:AQ62,"T")</f>
        <v>11</v>
      </c>
      <c r="AR63" s="2">
        <f t="shared" si="51"/>
        <v>11</v>
      </c>
      <c r="AS63" s="2">
        <f t="shared" si="51"/>
        <v>11</v>
      </c>
      <c r="AT63" s="2">
        <f t="shared" si="51"/>
        <v>11</v>
      </c>
      <c r="AU63" s="2">
        <f t="shared" si="51"/>
        <v>11</v>
      </c>
      <c r="AV63" s="2">
        <f t="shared" si="51"/>
        <v>11</v>
      </c>
      <c r="AW63" s="2">
        <f t="shared" si="51"/>
        <v>11</v>
      </c>
      <c r="AX63" s="2">
        <f t="shared" si="51"/>
        <v>11</v>
      </c>
      <c r="AY63" s="2">
        <f t="shared" si="51"/>
        <v>11</v>
      </c>
      <c r="AZ63" s="2">
        <f t="shared" si="51"/>
        <v>11</v>
      </c>
      <c r="BA63" s="2">
        <f t="shared" si="51"/>
        <v>11</v>
      </c>
      <c r="BB63" s="2">
        <f t="shared" si="51"/>
        <v>11</v>
      </c>
      <c r="BC63" s="2">
        <f t="shared" si="51"/>
        <v>11</v>
      </c>
      <c r="BD63" s="2">
        <f t="shared" si="51"/>
        <v>11</v>
      </c>
      <c r="BE63" s="2">
        <f t="shared" si="51"/>
        <v>11</v>
      </c>
      <c r="BF63" s="2">
        <f>COUNTIF(BF5:BF62,"T")</f>
        <v>11</v>
      </c>
      <c r="BG63" s="2">
        <f>COUNTIF(BG5:BG62,"T")</f>
        <v>11</v>
      </c>
      <c r="BH63" s="2">
        <f>COUNTIF(BH5:BH62,"T")</f>
        <v>11</v>
      </c>
      <c r="BI63" s="2">
        <f>COUNTIF(BI5:BI62,"T")</f>
        <v>11</v>
      </c>
      <c r="BJ63" s="2">
        <f aca="true" t="shared" si="52" ref="BJ63:BO63">COUNTIF(BJ5:BJ62,"T")</f>
        <v>11</v>
      </c>
      <c r="BK63" s="2">
        <f t="shared" si="52"/>
        <v>11</v>
      </c>
      <c r="BL63" s="2">
        <f t="shared" si="52"/>
        <v>0</v>
      </c>
      <c r="BM63" s="2">
        <f t="shared" si="52"/>
        <v>0</v>
      </c>
      <c r="BN63" s="2">
        <f t="shared" si="52"/>
        <v>0</v>
      </c>
      <c r="BO63" s="2">
        <f t="shared" si="52"/>
        <v>0</v>
      </c>
      <c r="BQ63" s="2">
        <f aca="true" t="shared" si="53" ref="BQ63:DG63">SUM(BQ5:BQ62)</f>
        <v>990</v>
      </c>
      <c r="BR63" s="170">
        <f t="shared" si="53"/>
        <v>976</v>
      </c>
      <c r="BS63" s="2">
        <f t="shared" si="53"/>
        <v>990</v>
      </c>
      <c r="BT63" s="2">
        <f t="shared" si="53"/>
        <v>990</v>
      </c>
      <c r="BU63" s="2">
        <f t="shared" si="53"/>
        <v>990</v>
      </c>
      <c r="BV63" s="2">
        <f t="shared" si="53"/>
        <v>990</v>
      </c>
      <c r="BW63" s="2">
        <f t="shared" si="53"/>
        <v>990</v>
      </c>
      <c r="BX63" s="2">
        <f t="shared" si="53"/>
        <v>990</v>
      </c>
      <c r="BY63" s="2">
        <f t="shared" si="53"/>
        <v>990</v>
      </c>
      <c r="BZ63" s="170">
        <f t="shared" si="53"/>
        <v>979</v>
      </c>
      <c r="CA63" s="170">
        <f t="shared" si="53"/>
        <v>989</v>
      </c>
      <c r="CB63" s="170">
        <f t="shared" si="53"/>
        <v>964</v>
      </c>
      <c r="CC63" s="2">
        <f t="shared" si="53"/>
        <v>990</v>
      </c>
      <c r="CD63" s="2">
        <f t="shared" si="53"/>
        <v>990</v>
      </c>
      <c r="CE63" s="2">
        <f t="shared" si="53"/>
        <v>990</v>
      </c>
      <c r="CF63" s="2">
        <f t="shared" si="53"/>
        <v>990</v>
      </c>
      <c r="CG63" s="2">
        <f t="shared" si="53"/>
        <v>990</v>
      </c>
      <c r="CH63" s="2">
        <f t="shared" si="53"/>
        <v>990</v>
      </c>
      <c r="CI63" s="2">
        <f t="shared" si="53"/>
        <v>990</v>
      </c>
      <c r="CJ63" s="2">
        <f t="shared" si="53"/>
        <v>990</v>
      </c>
      <c r="CK63" s="2">
        <f t="shared" si="53"/>
        <v>990</v>
      </c>
      <c r="CL63" s="2">
        <f t="shared" si="53"/>
        <v>990</v>
      </c>
      <c r="CM63" s="170">
        <f t="shared" si="53"/>
        <v>959</v>
      </c>
      <c r="CN63" s="2">
        <f t="shared" si="53"/>
        <v>990</v>
      </c>
      <c r="CO63" s="2">
        <f t="shared" si="53"/>
        <v>990</v>
      </c>
      <c r="CP63" s="170">
        <f t="shared" si="53"/>
        <v>975</v>
      </c>
      <c r="CQ63" s="2">
        <f t="shared" si="53"/>
        <v>990</v>
      </c>
      <c r="CR63" s="170">
        <f t="shared" si="53"/>
        <v>960</v>
      </c>
      <c r="CS63" s="2">
        <f t="shared" si="53"/>
        <v>990</v>
      </c>
      <c r="CT63" s="2">
        <f t="shared" si="53"/>
        <v>990</v>
      </c>
      <c r="CU63" s="2">
        <f t="shared" si="53"/>
        <v>990</v>
      </c>
      <c r="CV63" s="170">
        <f t="shared" si="53"/>
        <v>989</v>
      </c>
      <c r="CW63" s="2">
        <f t="shared" si="53"/>
        <v>990</v>
      </c>
      <c r="CX63" s="2">
        <f t="shared" si="53"/>
        <v>990</v>
      </c>
      <c r="CY63" s="2">
        <f t="shared" si="53"/>
        <v>990</v>
      </c>
      <c r="CZ63" s="2">
        <f t="shared" si="53"/>
        <v>990</v>
      </c>
      <c r="DA63" s="2">
        <f t="shared" si="53"/>
        <v>990</v>
      </c>
      <c r="DB63" s="2">
        <f t="shared" si="53"/>
        <v>990</v>
      </c>
      <c r="DC63" s="170">
        <f t="shared" si="53"/>
        <v>960</v>
      </c>
      <c r="DD63" s="2">
        <f t="shared" si="53"/>
        <v>990</v>
      </c>
      <c r="DE63" s="2">
        <f t="shared" si="53"/>
        <v>0</v>
      </c>
      <c r="DF63" s="2">
        <f t="shared" si="53"/>
        <v>0</v>
      </c>
      <c r="DG63" s="2">
        <f t="shared" si="53"/>
        <v>0</v>
      </c>
      <c r="DH63" s="2">
        <f>SUM(DH5:DH62)</f>
        <v>0</v>
      </c>
      <c r="DJ63" s="2">
        <f aca="true" t="shared" si="54" ref="DJ63:EW63">COUNTIF(DJ5:DJ62,"E")</f>
        <v>3</v>
      </c>
      <c r="DK63" s="2">
        <f t="shared" si="54"/>
        <v>3</v>
      </c>
      <c r="DL63" s="2">
        <f t="shared" si="54"/>
        <v>3</v>
      </c>
      <c r="DM63" s="2">
        <f t="shared" si="54"/>
        <v>3</v>
      </c>
      <c r="DN63" s="2">
        <f t="shared" si="54"/>
        <v>3</v>
      </c>
      <c r="DO63" s="2">
        <f t="shared" si="54"/>
        <v>3</v>
      </c>
      <c r="DP63" s="2">
        <f t="shared" si="54"/>
        <v>3</v>
      </c>
      <c r="DQ63" s="2">
        <f t="shared" si="54"/>
        <v>3</v>
      </c>
      <c r="DR63" s="2">
        <f t="shared" si="54"/>
        <v>3</v>
      </c>
      <c r="DS63" s="2">
        <f t="shared" si="54"/>
        <v>3</v>
      </c>
      <c r="DT63" s="2">
        <f t="shared" si="54"/>
        <v>3</v>
      </c>
      <c r="DU63" s="2">
        <f t="shared" si="54"/>
        <v>3</v>
      </c>
      <c r="DV63" s="2">
        <f t="shared" si="54"/>
        <v>3</v>
      </c>
      <c r="DW63" s="2">
        <f t="shared" si="54"/>
        <v>3</v>
      </c>
      <c r="DX63" s="2">
        <f t="shared" si="54"/>
        <v>3</v>
      </c>
      <c r="DY63" s="2">
        <f t="shared" si="54"/>
        <v>3</v>
      </c>
      <c r="DZ63" s="2">
        <f t="shared" si="54"/>
        <v>3</v>
      </c>
      <c r="EA63" s="2">
        <f t="shared" si="54"/>
        <v>3</v>
      </c>
      <c r="EB63" s="2">
        <f t="shared" si="54"/>
        <v>3</v>
      </c>
      <c r="EC63" s="2">
        <f t="shared" si="54"/>
        <v>3</v>
      </c>
      <c r="ED63" s="2">
        <f t="shared" si="54"/>
        <v>2</v>
      </c>
      <c r="EE63" s="2">
        <f t="shared" si="54"/>
        <v>3</v>
      </c>
      <c r="EF63" s="2">
        <f t="shared" si="54"/>
        <v>3</v>
      </c>
      <c r="EG63" s="2">
        <f t="shared" si="54"/>
        <v>3</v>
      </c>
      <c r="EH63" s="2">
        <f t="shared" si="54"/>
        <v>3</v>
      </c>
      <c r="EI63" s="2">
        <f t="shared" si="54"/>
        <v>3</v>
      </c>
      <c r="EJ63" s="2">
        <f t="shared" si="54"/>
        <v>3</v>
      </c>
      <c r="EK63" s="2">
        <f t="shared" si="54"/>
        <v>3</v>
      </c>
      <c r="EL63" s="2">
        <f t="shared" si="54"/>
        <v>2</v>
      </c>
      <c r="EM63" s="2">
        <f t="shared" si="54"/>
        <v>3</v>
      </c>
      <c r="EN63" s="2">
        <f t="shared" si="54"/>
        <v>3</v>
      </c>
      <c r="EO63" s="2">
        <f t="shared" si="54"/>
        <v>3</v>
      </c>
      <c r="EP63" s="2">
        <f t="shared" si="54"/>
        <v>3</v>
      </c>
      <c r="EQ63" s="2">
        <f t="shared" si="54"/>
        <v>3</v>
      </c>
      <c r="ER63" s="2">
        <f t="shared" si="54"/>
        <v>3</v>
      </c>
      <c r="ES63" s="2">
        <f t="shared" si="54"/>
        <v>3</v>
      </c>
      <c r="ET63" s="2">
        <f t="shared" si="54"/>
        <v>3</v>
      </c>
      <c r="EU63" s="2">
        <f t="shared" si="54"/>
        <v>3</v>
      </c>
      <c r="EV63" s="2">
        <f t="shared" si="54"/>
        <v>3</v>
      </c>
      <c r="EW63" s="2">
        <f t="shared" si="54"/>
        <v>3</v>
      </c>
      <c r="EX63" s="2">
        <f aca="true" t="shared" si="55" ref="EX63:GF63">SUM(EX5:EX62)</f>
        <v>139</v>
      </c>
      <c r="EY63" s="2">
        <f t="shared" si="55"/>
        <v>3</v>
      </c>
      <c r="EZ63" s="2">
        <f t="shared" si="55"/>
        <v>5</v>
      </c>
      <c r="FA63" s="2">
        <f t="shared" si="55"/>
        <v>2</v>
      </c>
      <c r="FB63" s="2">
        <f t="shared" si="55"/>
        <v>3</v>
      </c>
      <c r="FC63" s="2">
        <f t="shared" si="55"/>
        <v>5</v>
      </c>
      <c r="FD63" s="2">
        <f t="shared" si="55"/>
        <v>2</v>
      </c>
      <c r="FE63" s="2">
        <f t="shared" si="55"/>
        <v>4</v>
      </c>
      <c r="FF63" s="2">
        <f t="shared" si="55"/>
        <v>4</v>
      </c>
      <c r="FG63" s="2">
        <f t="shared" si="55"/>
        <v>3</v>
      </c>
      <c r="FH63" s="2">
        <f t="shared" si="55"/>
        <v>4</v>
      </c>
      <c r="FI63" s="2">
        <f t="shared" si="55"/>
        <v>5</v>
      </c>
      <c r="FJ63" s="2">
        <f t="shared" si="55"/>
        <v>4</v>
      </c>
      <c r="FK63" s="2">
        <f t="shared" si="55"/>
        <v>3</v>
      </c>
      <c r="FL63" s="2">
        <f t="shared" si="55"/>
        <v>2</v>
      </c>
      <c r="FM63" s="2">
        <f t="shared" si="55"/>
        <v>4</v>
      </c>
      <c r="FN63" s="2">
        <f t="shared" si="55"/>
        <v>1</v>
      </c>
      <c r="FO63" s="2">
        <f t="shared" si="55"/>
        <v>2</v>
      </c>
      <c r="FP63" s="2">
        <f t="shared" si="55"/>
        <v>2</v>
      </c>
      <c r="FQ63" s="2">
        <f t="shared" si="55"/>
        <v>3</v>
      </c>
      <c r="FR63" s="2">
        <f t="shared" si="55"/>
        <v>4</v>
      </c>
      <c r="FS63" s="2">
        <f t="shared" si="55"/>
        <v>4</v>
      </c>
      <c r="FT63" s="2">
        <f t="shared" si="55"/>
        <v>2</v>
      </c>
      <c r="FU63" s="2">
        <f t="shared" si="55"/>
        <v>5</v>
      </c>
      <c r="FV63" s="2">
        <f t="shared" si="55"/>
        <v>2</v>
      </c>
      <c r="FW63" s="2">
        <f t="shared" si="55"/>
        <v>5</v>
      </c>
      <c r="FX63" s="2">
        <f t="shared" si="55"/>
        <v>5</v>
      </c>
      <c r="FY63" s="2">
        <f t="shared" si="55"/>
        <v>3</v>
      </c>
      <c r="FZ63" s="2">
        <f t="shared" si="55"/>
        <v>3</v>
      </c>
      <c r="GA63" s="2">
        <f t="shared" si="55"/>
        <v>4</v>
      </c>
      <c r="GB63" s="2">
        <f t="shared" si="55"/>
        <v>6</v>
      </c>
      <c r="GC63" s="2">
        <f t="shared" si="55"/>
        <v>2</v>
      </c>
      <c r="GD63" s="2">
        <f t="shared" si="55"/>
        <v>4</v>
      </c>
      <c r="GE63" s="2">
        <f t="shared" si="55"/>
        <v>2</v>
      </c>
      <c r="GF63" s="2">
        <f t="shared" si="55"/>
        <v>2</v>
      </c>
      <c r="GG63" s="2">
        <f aca="true" t="shared" si="56" ref="GG63:GP63">SUM(GG5:GG62)</f>
        <v>4</v>
      </c>
      <c r="GH63" s="2">
        <f t="shared" si="56"/>
        <v>5</v>
      </c>
      <c r="GI63" s="2">
        <f t="shared" si="56"/>
        <v>3</v>
      </c>
      <c r="GJ63" s="2">
        <f t="shared" si="56"/>
        <v>4</v>
      </c>
      <c r="GK63" s="2">
        <f t="shared" si="56"/>
        <v>5</v>
      </c>
      <c r="GL63" s="2">
        <f t="shared" si="56"/>
        <v>4</v>
      </c>
      <c r="GM63" s="2">
        <f t="shared" si="56"/>
        <v>0</v>
      </c>
      <c r="GN63" s="2">
        <f t="shared" si="56"/>
        <v>0</v>
      </c>
      <c r="GO63" s="2">
        <f t="shared" si="56"/>
        <v>0</v>
      </c>
      <c r="GP63" s="2">
        <f t="shared" si="56"/>
        <v>0</v>
      </c>
      <c r="GQ63" s="2">
        <f>SUM(GQ8:GQ62)</f>
        <v>72</v>
      </c>
      <c r="GR63" s="2">
        <f aca="true" t="shared" si="57" ref="GR63:GZ63">SUM(GR9:GR62)</f>
        <v>0</v>
      </c>
      <c r="GS63" s="2">
        <f t="shared" si="57"/>
        <v>1</v>
      </c>
      <c r="GT63" s="2">
        <f t="shared" si="57"/>
        <v>2</v>
      </c>
      <c r="GU63" s="2">
        <f t="shared" si="57"/>
        <v>1</v>
      </c>
      <c r="GV63" s="2">
        <f t="shared" si="57"/>
        <v>3</v>
      </c>
      <c r="GW63" s="2">
        <f t="shared" si="57"/>
        <v>0</v>
      </c>
      <c r="GX63" s="2">
        <f t="shared" si="57"/>
        <v>0</v>
      </c>
      <c r="GY63" s="2">
        <f t="shared" si="57"/>
        <v>4</v>
      </c>
      <c r="GZ63" s="2">
        <f t="shared" si="57"/>
        <v>1</v>
      </c>
      <c r="HA63" s="2">
        <f aca="true" t="shared" si="58" ref="HA63:II63">SUM(HA8:HA62)</f>
        <v>1</v>
      </c>
      <c r="HB63" s="2">
        <f t="shared" si="58"/>
        <v>1</v>
      </c>
      <c r="HC63" s="2">
        <f t="shared" si="58"/>
        <v>4</v>
      </c>
      <c r="HD63" s="2">
        <f t="shared" si="58"/>
        <v>1</v>
      </c>
      <c r="HE63" s="2">
        <f t="shared" si="58"/>
        <v>8</v>
      </c>
      <c r="HF63" s="2">
        <f t="shared" si="58"/>
        <v>3</v>
      </c>
      <c r="HG63" s="2">
        <f t="shared" si="58"/>
        <v>1</v>
      </c>
      <c r="HH63" s="2">
        <f t="shared" si="58"/>
        <v>2</v>
      </c>
      <c r="HI63" s="2">
        <f t="shared" si="58"/>
        <v>4</v>
      </c>
      <c r="HJ63" s="2">
        <f t="shared" si="58"/>
        <v>2</v>
      </c>
      <c r="HK63" s="2">
        <f t="shared" si="58"/>
        <v>0</v>
      </c>
      <c r="HL63" s="2">
        <f t="shared" si="58"/>
        <v>1</v>
      </c>
      <c r="HM63" s="2">
        <f t="shared" si="58"/>
        <v>5</v>
      </c>
      <c r="HN63" s="2">
        <f t="shared" si="58"/>
        <v>1</v>
      </c>
      <c r="HO63" s="2">
        <f t="shared" si="58"/>
        <v>1</v>
      </c>
      <c r="HP63" s="2">
        <f t="shared" si="58"/>
        <v>2</v>
      </c>
      <c r="HQ63" s="2">
        <f t="shared" si="58"/>
        <v>1</v>
      </c>
      <c r="HR63" s="2">
        <f t="shared" si="58"/>
        <v>0</v>
      </c>
      <c r="HS63" s="2">
        <f t="shared" si="58"/>
        <v>2</v>
      </c>
      <c r="HT63" s="2">
        <f t="shared" si="58"/>
        <v>3</v>
      </c>
      <c r="HU63" s="2">
        <f t="shared" si="58"/>
        <v>0</v>
      </c>
      <c r="HV63" s="2">
        <f t="shared" si="58"/>
        <v>3</v>
      </c>
      <c r="HW63" s="2">
        <f t="shared" si="58"/>
        <v>1</v>
      </c>
      <c r="HX63" s="2">
        <f t="shared" si="58"/>
        <v>3</v>
      </c>
      <c r="HY63" s="2">
        <f t="shared" si="58"/>
        <v>2</v>
      </c>
      <c r="HZ63" s="2">
        <f t="shared" si="58"/>
        <v>1</v>
      </c>
      <c r="IA63" s="2">
        <f t="shared" si="58"/>
        <v>1</v>
      </c>
      <c r="IB63" s="2">
        <f t="shared" si="58"/>
        <v>1</v>
      </c>
      <c r="IC63" s="2">
        <f t="shared" si="58"/>
        <v>2</v>
      </c>
      <c r="ID63" s="2">
        <f t="shared" si="58"/>
        <v>2</v>
      </c>
      <c r="IE63" s="2">
        <f t="shared" si="58"/>
        <v>1</v>
      </c>
      <c r="IF63" s="2">
        <f t="shared" si="58"/>
        <v>0</v>
      </c>
      <c r="IG63" s="2">
        <f t="shared" si="58"/>
        <v>0</v>
      </c>
      <c r="IH63" s="2">
        <f t="shared" si="58"/>
        <v>0</v>
      </c>
      <c r="II63" s="2">
        <f t="shared" si="58"/>
        <v>0</v>
      </c>
    </row>
    <row r="64" spans="1:243" ht="87" customHeight="1" thickBot="1">
      <c r="A64" s="129"/>
      <c r="B64" s="36"/>
      <c r="C64" s="144" t="s">
        <v>0</v>
      </c>
      <c r="D64" s="144" t="s">
        <v>1</v>
      </c>
      <c r="E64" s="144" t="s">
        <v>2</v>
      </c>
      <c r="F64" s="144" t="s">
        <v>3</v>
      </c>
      <c r="G64" s="144" t="s">
        <v>4</v>
      </c>
      <c r="H64" s="144" t="s">
        <v>5</v>
      </c>
      <c r="I64" s="144" t="s">
        <v>6</v>
      </c>
      <c r="J64" s="144" t="s">
        <v>7</v>
      </c>
      <c r="K64" s="144" t="s">
        <v>8</v>
      </c>
      <c r="L64" s="144" t="s">
        <v>101</v>
      </c>
      <c r="M64" s="144" t="s">
        <v>95</v>
      </c>
      <c r="N64" s="144" t="s">
        <v>96</v>
      </c>
      <c r="O64" s="144" t="s">
        <v>97</v>
      </c>
      <c r="P64" s="144" t="s">
        <v>98</v>
      </c>
      <c r="Q64" s="144" t="s">
        <v>99</v>
      </c>
      <c r="R64" s="144" t="s">
        <v>9</v>
      </c>
      <c r="S64" s="144" t="s">
        <v>10</v>
      </c>
      <c r="T64" s="144" t="s">
        <v>11</v>
      </c>
      <c r="U64" s="144" t="s">
        <v>12</v>
      </c>
      <c r="V64" s="145" t="s">
        <v>13</v>
      </c>
      <c r="W64" s="142" t="s">
        <v>125</v>
      </c>
      <c r="X64" s="143">
        <f>COUNTIF(X5:X56,"C")+COUNTIF(X5:X56,"T")</f>
        <v>16</v>
      </c>
      <c r="Y64" s="143">
        <f aca="true" t="shared" si="59" ref="Y64:BO64">COUNTIF(Y5:Y56,"C")+COUNTIF(Y5:Y56,"T")</f>
        <v>16</v>
      </c>
      <c r="Z64" s="143">
        <f t="shared" si="59"/>
        <v>16</v>
      </c>
      <c r="AA64" s="143">
        <f t="shared" si="59"/>
        <v>16</v>
      </c>
      <c r="AB64" s="143">
        <f t="shared" si="59"/>
        <v>16</v>
      </c>
      <c r="AC64" s="143">
        <f t="shared" si="59"/>
        <v>16</v>
      </c>
      <c r="AD64" s="143">
        <f t="shared" si="59"/>
        <v>16</v>
      </c>
      <c r="AE64" s="143">
        <f t="shared" si="59"/>
        <v>16</v>
      </c>
      <c r="AF64" s="143">
        <f t="shared" si="59"/>
        <v>16</v>
      </c>
      <c r="AG64" s="143">
        <f t="shared" si="59"/>
        <v>16</v>
      </c>
      <c r="AH64" s="143">
        <f t="shared" si="59"/>
        <v>16</v>
      </c>
      <c r="AI64" s="143">
        <f t="shared" si="59"/>
        <v>16</v>
      </c>
      <c r="AJ64" s="143">
        <f t="shared" si="59"/>
        <v>16</v>
      </c>
      <c r="AK64" s="143">
        <f t="shared" si="59"/>
        <v>16</v>
      </c>
      <c r="AL64" s="143">
        <f t="shared" si="59"/>
        <v>16</v>
      </c>
      <c r="AM64" s="143">
        <f t="shared" si="59"/>
        <v>16</v>
      </c>
      <c r="AN64" s="143">
        <f t="shared" si="59"/>
        <v>16</v>
      </c>
      <c r="AO64" s="143">
        <f t="shared" si="59"/>
        <v>16</v>
      </c>
      <c r="AP64" s="143">
        <f t="shared" si="59"/>
        <v>16</v>
      </c>
      <c r="AQ64" s="143">
        <f t="shared" si="59"/>
        <v>16</v>
      </c>
      <c r="AR64" s="143">
        <f t="shared" si="59"/>
        <v>16</v>
      </c>
      <c r="AS64" s="143">
        <f t="shared" si="59"/>
        <v>16</v>
      </c>
      <c r="AT64" s="143">
        <f t="shared" si="59"/>
        <v>16</v>
      </c>
      <c r="AU64" s="143">
        <f t="shared" si="59"/>
        <v>16</v>
      </c>
      <c r="AV64" s="143">
        <f t="shared" si="59"/>
        <v>16</v>
      </c>
      <c r="AW64" s="143">
        <f t="shared" si="59"/>
        <v>16</v>
      </c>
      <c r="AX64" s="143">
        <f t="shared" si="59"/>
        <v>16</v>
      </c>
      <c r="AY64" s="143">
        <f t="shared" si="59"/>
        <v>16</v>
      </c>
      <c r="AZ64" s="143">
        <f t="shared" si="59"/>
        <v>16</v>
      </c>
      <c r="BA64" s="143">
        <f t="shared" si="59"/>
        <v>16</v>
      </c>
      <c r="BB64" s="143">
        <f t="shared" si="59"/>
        <v>16</v>
      </c>
      <c r="BC64" s="143">
        <f t="shared" si="59"/>
        <v>16</v>
      </c>
      <c r="BD64" s="143">
        <f t="shared" si="59"/>
        <v>16</v>
      </c>
      <c r="BE64" s="159">
        <f t="shared" si="59"/>
        <v>15</v>
      </c>
      <c r="BF64" s="143">
        <f t="shared" si="59"/>
        <v>16</v>
      </c>
      <c r="BG64" s="143">
        <f t="shared" si="59"/>
        <v>16</v>
      </c>
      <c r="BH64" s="159">
        <f t="shared" si="59"/>
        <v>15</v>
      </c>
      <c r="BI64" s="143">
        <f t="shared" si="59"/>
        <v>16</v>
      </c>
      <c r="BJ64" s="143">
        <f t="shared" si="59"/>
        <v>16</v>
      </c>
      <c r="BK64" s="143">
        <f t="shared" si="59"/>
        <v>16</v>
      </c>
      <c r="BL64" s="143">
        <f t="shared" si="59"/>
        <v>0</v>
      </c>
      <c r="BM64" s="143">
        <f t="shared" si="59"/>
        <v>0</v>
      </c>
      <c r="BN64" s="143">
        <f t="shared" si="59"/>
        <v>0</v>
      </c>
      <c r="BO64" s="143">
        <f t="shared" si="59"/>
        <v>0</v>
      </c>
      <c r="BP64" s="3"/>
      <c r="BQ64" s="3"/>
      <c r="BR64" s="3"/>
      <c r="BS64" s="3"/>
      <c r="BT64" s="3"/>
      <c r="BU64" s="3"/>
      <c r="BV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J64" s="172">
        <f>COUNTIF(DJ5:DJ62,"I")</f>
        <v>3</v>
      </c>
      <c r="DK64" s="172">
        <f aca="true" t="shared" si="60" ref="DK64:EW64">COUNTIF(DK5:DK62,"I")</f>
        <v>3</v>
      </c>
      <c r="DL64" s="172">
        <f t="shared" si="60"/>
        <v>3</v>
      </c>
      <c r="DM64" s="172">
        <f t="shared" si="60"/>
        <v>3</v>
      </c>
      <c r="DN64" s="172">
        <f t="shared" si="60"/>
        <v>3</v>
      </c>
      <c r="DO64" s="172">
        <f t="shared" si="60"/>
        <v>3</v>
      </c>
      <c r="DP64" s="172">
        <f t="shared" si="60"/>
        <v>3</v>
      </c>
      <c r="DQ64" s="172">
        <f t="shared" si="60"/>
        <v>3</v>
      </c>
      <c r="DR64" s="172">
        <f t="shared" si="60"/>
        <v>3</v>
      </c>
      <c r="DS64" s="172">
        <f t="shared" si="60"/>
        <v>3</v>
      </c>
      <c r="DT64" s="172">
        <f t="shared" si="60"/>
        <v>3</v>
      </c>
      <c r="DU64" s="172">
        <f t="shared" si="60"/>
        <v>3</v>
      </c>
      <c r="DV64" s="172">
        <f t="shared" si="60"/>
        <v>3</v>
      </c>
      <c r="DW64" s="172">
        <f t="shared" si="60"/>
        <v>3</v>
      </c>
      <c r="DX64" s="172">
        <f t="shared" si="60"/>
        <v>3</v>
      </c>
      <c r="DY64" s="172">
        <f t="shared" si="60"/>
        <v>4</v>
      </c>
      <c r="DZ64" s="172">
        <f t="shared" si="60"/>
        <v>3</v>
      </c>
      <c r="EA64" s="172">
        <f t="shared" si="60"/>
        <v>3</v>
      </c>
      <c r="EB64" s="172">
        <f t="shared" si="60"/>
        <v>3</v>
      </c>
      <c r="EC64" s="172">
        <f t="shared" si="60"/>
        <v>3</v>
      </c>
      <c r="ED64" s="172">
        <f t="shared" si="60"/>
        <v>2</v>
      </c>
      <c r="EE64" s="172">
        <f t="shared" si="60"/>
        <v>3</v>
      </c>
      <c r="EF64" s="172">
        <f t="shared" si="60"/>
        <v>3</v>
      </c>
      <c r="EG64" s="172">
        <f t="shared" si="60"/>
        <v>3</v>
      </c>
      <c r="EH64" s="172">
        <f t="shared" si="60"/>
        <v>3</v>
      </c>
      <c r="EI64" s="172">
        <f t="shared" si="60"/>
        <v>3</v>
      </c>
      <c r="EJ64" s="172">
        <f t="shared" si="60"/>
        <v>3</v>
      </c>
      <c r="EK64" s="172">
        <f t="shared" si="60"/>
        <v>3</v>
      </c>
      <c r="EL64" s="172">
        <f t="shared" si="60"/>
        <v>2</v>
      </c>
      <c r="EM64" s="172">
        <f t="shared" si="60"/>
        <v>3</v>
      </c>
      <c r="EN64" s="172">
        <f t="shared" si="60"/>
        <v>3</v>
      </c>
      <c r="EO64" s="172">
        <f t="shared" si="60"/>
        <v>3</v>
      </c>
      <c r="EP64" s="172">
        <f t="shared" si="60"/>
        <v>3</v>
      </c>
      <c r="EQ64" s="172">
        <f t="shared" si="60"/>
        <v>3</v>
      </c>
      <c r="ER64" s="172">
        <f t="shared" si="60"/>
        <v>3</v>
      </c>
      <c r="ES64" s="172">
        <f t="shared" si="60"/>
        <v>3</v>
      </c>
      <c r="ET64" s="172">
        <f t="shared" si="60"/>
        <v>3</v>
      </c>
      <c r="EU64" s="172">
        <f t="shared" si="60"/>
        <v>3</v>
      </c>
      <c r="EV64" s="172">
        <f t="shared" si="60"/>
        <v>3</v>
      </c>
      <c r="EW64" s="172">
        <f t="shared" si="60"/>
        <v>3</v>
      </c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3:243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3:243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3:243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</row>
    <row r="68" spans="3:243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</row>
    <row r="69" spans="3:243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3:243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</row>
    <row r="71" spans="3:243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</row>
    <row r="72" spans="3:243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3:243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3:243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3:243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3:243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3:243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3:243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</row>
    <row r="79" spans="3:243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</row>
    <row r="80" spans="3:243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</row>
    <row r="81" spans="3:243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</row>
    <row r="82" spans="3:243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</row>
    <row r="83" spans="3:243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</row>
    <row r="84" spans="3:243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</row>
    <row r="85" spans="3:243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</row>
    <row r="86" spans="3:243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</row>
    <row r="87" spans="3:243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</row>
    <row r="88" spans="3:243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</row>
    <row r="89" spans="3:243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</row>
    <row r="90" spans="3:243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</row>
    <row r="91" spans="3:243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3:243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</row>
    <row r="93" spans="3:243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</row>
    <row r="94" spans="3:243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</row>
    <row r="95" spans="3:243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</row>
    <row r="96" spans="3:243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</row>
    <row r="97" spans="3:243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</row>
    <row r="98" spans="3:243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</row>
    <row r="99" spans="3:243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</row>
    <row r="100" spans="3:243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3:243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3:243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3:243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3:243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3:243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3:243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3:243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3:243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3:243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</row>
    <row r="110" spans="3:243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3:243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3:243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3:243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3:243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</row>
    <row r="115" spans="3:243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3:243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</row>
    <row r="117" spans="3:243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3:243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3:243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3:243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3:243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</row>
    <row r="122" spans="3:243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3:243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3:243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</row>
    <row r="125" spans="3:243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</row>
    <row r="126" spans="3:243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3:243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3:243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</row>
    <row r="129" spans="3:243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</row>
    <row r="130" spans="3:243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</row>
    <row r="131" spans="3:243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</row>
    <row r="132" spans="3:243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</row>
    <row r="133" spans="3:243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</row>
    <row r="134" spans="3:243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</row>
    <row r="135" spans="3:243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</row>
    <row r="136" spans="3:243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3:243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3:243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3:243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</row>
    <row r="140" spans="3:243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</row>
    <row r="141" spans="3:243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</row>
    <row r="142" spans="3:243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</row>
    <row r="143" spans="3:243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</row>
    <row r="144" spans="3:243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</row>
    <row r="145" spans="3:243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</row>
    <row r="146" spans="3:243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</row>
    <row r="147" spans="3:243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</row>
    <row r="148" spans="3:243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3:243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</row>
    <row r="150" spans="3:243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</row>
    <row r="151" spans="3:243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</row>
    <row r="152" spans="3:243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</row>
    <row r="153" spans="3:243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</row>
    <row r="154" spans="3:243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</row>
    <row r="155" spans="3:243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</row>
    <row r="156" spans="3:243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</row>
    <row r="157" spans="3:243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</row>
    <row r="158" spans="3:243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</row>
    <row r="159" spans="3:243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</row>
    <row r="160" spans="3:243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3:243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</row>
    <row r="162" spans="3:243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</row>
    <row r="163" spans="3:243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</row>
    <row r="164" spans="3:243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</row>
    <row r="165" spans="3:243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</row>
    <row r="166" spans="3:243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</row>
    <row r="167" spans="3:243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</row>
    <row r="168" spans="3:243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</row>
    <row r="169" spans="3:243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</row>
    <row r="170" spans="3:243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</row>
    <row r="171" spans="3:243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</row>
    <row r="172" spans="3:243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</row>
    <row r="173" spans="3:243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3:243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</row>
    <row r="175" spans="3:243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</row>
    <row r="176" spans="3:243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</row>
    <row r="177" spans="3:243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</row>
    <row r="178" spans="3:243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</row>
    <row r="179" spans="3:243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</row>
    <row r="180" spans="3:243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</row>
    <row r="181" spans="3:243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</row>
    <row r="182" spans="3:243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</row>
    <row r="183" spans="3:243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</row>
    <row r="184" spans="3:243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</row>
    <row r="185" spans="3:243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</row>
    <row r="186" spans="3:243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</row>
    <row r="187" spans="3:243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</row>
    <row r="188" spans="3:243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</row>
    <row r="189" spans="3:243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</row>
    <row r="190" spans="3:243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</row>
    <row r="191" spans="3:243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</row>
    <row r="192" spans="3:243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</row>
    <row r="193" spans="3:243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</row>
    <row r="194" spans="3:243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</row>
    <row r="195" spans="3:243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</row>
    <row r="196" spans="3:243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</row>
    <row r="197" spans="3:243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3:243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</row>
    <row r="199" spans="3:243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</row>
    <row r="200" spans="3:243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</row>
    <row r="201" spans="3:243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</row>
    <row r="202" spans="3:243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</row>
    <row r="203" spans="3:243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</row>
    <row r="204" spans="3:243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</row>
    <row r="205" spans="3:243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</row>
    <row r="206" spans="3:243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</row>
    <row r="207" spans="3:243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</row>
    <row r="208" spans="3:243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</row>
    <row r="209" spans="3:243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</row>
    <row r="210" spans="3:243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</row>
    <row r="211" spans="3:243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</row>
    <row r="212" spans="3:243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3:243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</row>
    <row r="214" spans="3:243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</row>
    <row r="215" spans="3:243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</row>
    <row r="216" spans="3:243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</row>
    <row r="217" spans="3:243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</row>
    <row r="218" spans="3:243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</row>
    <row r="219" spans="3:243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</row>
    <row r="220" spans="3:243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</row>
    <row r="221" spans="3:243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</row>
    <row r="222" spans="3:243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</row>
    <row r="223" spans="3:243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</row>
    <row r="224" spans="3:243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</row>
    <row r="225" spans="3:243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</row>
    <row r="226" spans="3:243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</row>
    <row r="227" spans="3:243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</row>
    <row r="228" spans="3:243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</row>
    <row r="229" spans="3:243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</row>
    <row r="230" spans="3:243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</row>
    <row r="231" spans="3:243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</row>
    <row r="232" spans="3:243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</row>
    <row r="233" spans="3:243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</row>
    <row r="234" spans="3:243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</row>
    <row r="235" spans="3:243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</row>
    <row r="236" spans="3:243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</row>
    <row r="237" spans="3:243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</row>
    <row r="238" spans="3:243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</row>
    <row r="239" spans="3:243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</row>
    <row r="240" spans="3:243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</row>
    <row r="241" spans="3:243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</row>
    <row r="242" spans="3:243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</row>
    <row r="243" spans="3:243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</row>
    <row r="244" spans="3:243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</row>
    <row r="245" spans="3:243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</row>
    <row r="246" spans="3:243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</row>
    <row r="247" spans="3:243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</row>
    <row r="248" spans="3:243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</row>
    <row r="249" spans="3:243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</row>
    <row r="250" spans="3:243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</row>
    <row r="251" spans="3:243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</row>
    <row r="252" spans="3:243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</row>
    <row r="253" spans="3:243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</row>
    <row r="254" spans="3:243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</row>
    <row r="255" spans="3:243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</row>
    <row r="256" spans="3:243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</row>
    <row r="257" spans="3:243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</row>
    <row r="258" spans="3:243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</row>
    <row r="259" spans="3:243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</row>
    <row r="260" spans="3:243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</row>
    <row r="261" spans="3:243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</row>
    <row r="262" spans="3:243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</row>
    <row r="263" spans="3:243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</row>
    <row r="264" spans="3:243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</row>
    <row r="265" spans="3:243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</row>
    <row r="266" spans="3:243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</row>
    <row r="267" spans="3:243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</row>
    <row r="268" spans="3:243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</row>
    <row r="269" spans="3:243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</row>
    <row r="270" spans="3:243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</row>
    <row r="271" spans="3:243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</row>
    <row r="272" spans="3:243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</row>
    <row r="273" spans="3:243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</row>
  </sheetData>
  <sheetProtection/>
  <mergeCells count="21">
    <mergeCell ref="DI3:DI4"/>
    <mergeCell ref="E3:E4"/>
    <mergeCell ref="U3:U4"/>
    <mergeCell ref="S3:S4"/>
    <mergeCell ref="R3:R4"/>
    <mergeCell ref="Q3:Q4"/>
    <mergeCell ref="N3:N4"/>
    <mergeCell ref="V3:V4"/>
    <mergeCell ref="J3:J4"/>
    <mergeCell ref="T3:T4"/>
    <mergeCell ref="O3:O4"/>
    <mergeCell ref="C3:C4"/>
    <mergeCell ref="F3:F4"/>
    <mergeCell ref="I3:I4"/>
    <mergeCell ref="H3:H4"/>
    <mergeCell ref="G3:G4"/>
    <mergeCell ref="P3:P4"/>
    <mergeCell ref="K3:K4"/>
    <mergeCell ref="D3:D4"/>
    <mergeCell ref="M3:M4"/>
    <mergeCell ref="L3:L4"/>
  </mergeCells>
  <printOptions gridLines="1" horizontalCentered="1"/>
  <pageMargins left="2.2440944881889764" right="1.7716535433070868" top="1.062992125984252" bottom="0.4330708661417323" header="0.35433070866141736" footer="0.15748031496062992"/>
  <pageSetup horizontalDpi="300" verticalDpi="300" orientation="landscape" paperSize="9" scale="80" r:id="rId1"/>
  <headerFooter alignWithMargins="0">
    <oddHeader>&amp;C&amp;"Arial,Negrita"&amp;12Estadística U.E.ALZIRA
Temporada 2003-04
Regional Preferent,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G10" sqref="G10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7" t="str">
        <f>'U.E. ALZIRA'!X3</f>
        <v>Pobla Llarga</v>
      </c>
      <c r="B3" s="32"/>
      <c r="C3" s="17"/>
      <c r="D3" s="26"/>
      <c r="E3" s="23"/>
      <c r="F3" s="17"/>
      <c r="G3" s="18"/>
      <c r="H3" s="11">
        <f>SUM(B3:G3)</f>
        <v>0</v>
      </c>
    </row>
    <row r="4" spans="1:15" s="11" customFormat="1" ht="12.75">
      <c r="A4" s="67" t="str">
        <f>'U.E. ALZIRA'!Y3</f>
        <v>Olímpic de Xàtiva</v>
      </c>
      <c r="B4" s="33"/>
      <c r="C4" s="9">
        <v>1</v>
      </c>
      <c r="D4" s="8"/>
      <c r="E4" s="34"/>
      <c r="F4" s="9"/>
      <c r="G4" s="35"/>
      <c r="H4" s="11">
        <f aca="true" t="shared" si="0" ref="H4:H42">SUM(B4:G4)</f>
        <v>1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8" t="str">
        <f>'U.E. ALZIRA'!Z3</f>
        <v>Guadassuar</v>
      </c>
      <c r="B5" s="33"/>
      <c r="C5" s="9"/>
      <c r="D5" s="8"/>
      <c r="E5" s="34"/>
      <c r="F5" s="9">
        <v>1</v>
      </c>
      <c r="G5" s="35">
        <v>1</v>
      </c>
      <c r="H5" s="11">
        <f t="shared" si="0"/>
        <v>2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8" t="str">
        <f>'U.E. ALZIRA'!AA3</f>
        <v>Sueca</v>
      </c>
      <c r="B6" s="33"/>
      <c r="C6" s="9"/>
      <c r="D6" s="8"/>
      <c r="E6" s="34"/>
      <c r="F6" s="9"/>
      <c r="G6" s="35">
        <v>1</v>
      </c>
      <c r="H6" s="11">
        <f t="shared" si="0"/>
        <v>1</v>
      </c>
    </row>
    <row r="7" spans="1:15" s="13" customFormat="1" ht="12.75">
      <c r="A7" s="68" t="str">
        <f>'U.E. ALZIRA'!AB3</f>
        <v>Xirivella</v>
      </c>
      <c r="B7" s="33"/>
      <c r="C7" s="9"/>
      <c r="D7" s="8">
        <v>1</v>
      </c>
      <c r="E7" s="34"/>
      <c r="F7" s="9"/>
      <c r="G7" s="35">
        <v>2</v>
      </c>
      <c r="H7" s="11">
        <f t="shared" si="0"/>
        <v>3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8" t="str">
        <f>'U.E. ALZIRA'!AC3</f>
        <v>Carcaixent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8" t="str">
        <f>'U.E. ALZIRA'!AD3</f>
        <v>Torrent</v>
      </c>
      <c r="B9" s="33"/>
      <c r="C9" s="9"/>
      <c r="D9" s="8"/>
      <c r="E9" s="34"/>
      <c r="F9" s="9"/>
      <c r="G9" s="35"/>
      <c r="H9" s="11">
        <f t="shared" si="0"/>
        <v>0</v>
      </c>
      <c r="I9" s="10"/>
      <c r="J9" s="10"/>
      <c r="K9" s="10"/>
      <c r="L9" s="10"/>
      <c r="M9" s="10"/>
      <c r="N9" s="10"/>
      <c r="O9" s="10"/>
    </row>
    <row r="10" spans="1:8" ht="12.75">
      <c r="A10" s="68" t="str">
        <f>'U.E. ALZIRA'!AE3</f>
        <v>Tavernes</v>
      </c>
      <c r="B10" s="33">
        <v>1</v>
      </c>
      <c r="C10" s="9"/>
      <c r="D10" s="8">
        <v>2</v>
      </c>
      <c r="E10" s="34"/>
      <c r="F10" s="9"/>
      <c r="G10" s="35">
        <v>1</v>
      </c>
      <c r="H10" s="11">
        <f t="shared" si="0"/>
        <v>4</v>
      </c>
    </row>
    <row r="11" spans="1:15" s="13" customFormat="1" ht="12.75">
      <c r="A11" s="68" t="str">
        <f>'U.E. ALZIRA'!AF3</f>
        <v>Alberic</v>
      </c>
      <c r="B11" s="33"/>
      <c r="C11" s="9"/>
      <c r="D11" s="8"/>
      <c r="E11" s="34"/>
      <c r="F11" s="9"/>
      <c r="G11" s="35">
        <v>1</v>
      </c>
      <c r="H11" s="11">
        <f t="shared" si="0"/>
        <v>1</v>
      </c>
      <c r="I11" s="10"/>
      <c r="J11" s="10"/>
      <c r="K11" s="10"/>
      <c r="L11" s="10"/>
      <c r="M11" s="10"/>
      <c r="N11" s="10"/>
      <c r="O11" s="10"/>
    </row>
    <row r="12" spans="1:8" ht="12.75">
      <c r="A12" s="68" t="str">
        <f>'U.E. ALZIRA'!AG3</f>
        <v>Enguera</v>
      </c>
      <c r="B12" s="33"/>
      <c r="C12" s="9"/>
      <c r="D12" s="8"/>
      <c r="E12" s="34"/>
      <c r="F12" s="9"/>
      <c r="G12" s="35">
        <v>1</v>
      </c>
      <c r="H12" s="11">
        <f t="shared" si="0"/>
        <v>1</v>
      </c>
    </row>
    <row r="13" spans="1:15" s="13" customFormat="1" ht="12.75">
      <c r="A13" s="68" t="str">
        <f>'U.E. ALZIRA'!AH3</f>
        <v>Catarroja</v>
      </c>
      <c r="B13" s="33"/>
      <c r="C13" s="9"/>
      <c r="D13" s="8"/>
      <c r="E13" s="34"/>
      <c r="F13" s="9"/>
      <c r="G13" s="35">
        <v>1</v>
      </c>
      <c r="H13" s="11">
        <f t="shared" si="0"/>
        <v>1</v>
      </c>
      <c r="I13" s="10"/>
      <c r="J13" s="10"/>
      <c r="K13" s="10"/>
      <c r="L13" s="10"/>
      <c r="M13" s="10"/>
      <c r="N13" s="10"/>
      <c r="O13" s="10"/>
    </row>
    <row r="14" spans="1:8" ht="12.75">
      <c r="A14" s="68" t="str">
        <f>'U.E. ALZIRA'!AI3</f>
        <v>Gandia B</v>
      </c>
      <c r="B14" s="33">
        <v>2</v>
      </c>
      <c r="C14" s="9"/>
      <c r="D14" s="8"/>
      <c r="E14" s="34">
        <v>1</v>
      </c>
      <c r="F14" s="9"/>
      <c r="G14" s="35">
        <v>1</v>
      </c>
      <c r="H14" s="11">
        <f t="shared" si="0"/>
        <v>4</v>
      </c>
    </row>
    <row r="15" spans="1:15" s="13" customFormat="1" ht="12.75">
      <c r="A15" s="68" t="str">
        <f>'U.E. ALZIRA'!AJ3</f>
        <v>Paiporta</v>
      </c>
      <c r="B15" s="33"/>
      <c r="C15" s="9"/>
      <c r="D15" s="8"/>
      <c r="E15" s="34"/>
      <c r="F15" s="9">
        <v>1</v>
      </c>
      <c r="G15" s="35"/>
      <c r="H15" s="11">
        <f t="shared" si="0"/>
        <v>1</v>
      </c>
      <c r="I15" s="10"/>
      <c r="J15" s="10"/>
      <c r="K15" s="10"/>
      <c r="L15" s="10"/>
      <c r="M15" s="10"/>
      <c r="N15" s="10"/>
      <c r="O15" s="10"/>
    </row>
    <row r="16" spans="1:8" ht="12.75">
      <c r="A16" s="68" t="str">
        <f>'U.E. ALZIRA'!AK3</f>
        <v>Monte Sión</v>
      </c>
      <c r="B16" s="33"/>
      <c r="C16" s="9">
        <v>2</v>
      </c>
      <c r="D16" s="8">
        <v>1</v>
      </c>
      <c r="E16" s="34">
        <v>1</v>
      </c>
      <c r="F16" s="9">
        <v>1</v>
      </c>
      <c r="G16" s="35">
        <v>3</v>
      </c>
      <c r="H16" s="11">
        <f t="shared" si="0"/>
        <v>8</v>
      </c>
    </row>
    <row r="17" spans="1:15" s="13" customFormat="1" ht="12.75">
      <c r="A17" s="68" t="str">
        <f>'U.E. ALZIRA'!AL3</f>
        <v>Barri la Llum</v>
      </c>
      <c r="B17" s="33"/>
      <c r="C17" s="9">
        <v>1</v>
      </c>
      <c r="D17" s="8"/>
      <c r="E17" s="34">
        <v>1</v>
      </c>
      <c r="F17" s="9"/>
      <c r="G17" s="35">
        <v>1</v>
      </c>
      <c r="H17" s="11">
        <f t="shared" si="0"/>
        <v>3</v>
      </c>
      <c r="I17" s="10"/>
      <c r="J17" s="10"/>
      <c r="K17" s="10"/>
      <c r="L17" s="10"/>
      <c r="M17" s="10"/>
      <c r="N17" s="10"/>
      <c r="O17" s="10"/>
    </row>
    <row r="18" spans="1:8" ht="12.75">
      <c r="A18" s="68" t="str">
        <f>'U.E. ALZIRA'!AM3</f>
        <v>Discóbolo La Torre</v>
      </c>
      <c r="B18" s="33"/>
      <c r="C18" s="9"/>
      <c r="D18" s="8"/>
      <c r="E18" s="34"/>
      <c r="F18" s="9"/>
      <c r="G18" s="35">
        <v>1</v>
      </c>
      <c r="H18" s="11">
        <f t="shared" si="0"/>
        <v>1</v>
      </c>
    </row>
    <row r="19" spans="1:15" s="13" customFormat="1" ht="12.75">
      <c r="A19" s="68" t="str">
        <f>'U.E. ALZIRA'!AN3</f>
        <v>Picassent</v>
      </c>
      <c r="B19" s="33"/>
      <c r="C19" s="9">
        <v>1</v>
      </c>
      <c r="D19" s="8">
        <v>1</v>
      </c>
      <c r="E19" s="34"/>
      <c r="F19" s="9"/>
      <c r="G19" s="35"/>
      <c r="H19" s="11">
        <f t="shared" si="0"/>
        <v>2</v>
      </c>
      <c r="I19" s="10"/>
      <c r="J19" s="10"/>
      <c r="K19" s="10"/>
      <c r="L19" s="10"/>
      <c r="M19" s="10"/>
      <c r="N19" s="10"/>
      <c r="O19" s="10"/>
    </row>
    <row r="20" spans="1:8" ht="12.75">
      <c r="A20" s="68" t="str">
        <f>'U.E. ALZIRA'!AO3</f>
        <v>Pobla Llarga</v>
      </c>
      <c r="B20" s="33">
        <v>2</v>
      </c>
      <c r="C20" s="9"/>
      <c r="D20" s="8"/>
      <c r="E20" s="34"/>
      <c r="F20" s="9"/>
      <c r="G20" s="35">
        <v>2</v>
      </c>
      <c r="H20" s="11">
        <f t="shared" si="0"/>
        <v>4</v>
      </c>
    </row>
    <row r="21" spans="1:15" s="13" customFormat="1" ht="12.75">
      <c r="A21" s="68" t="str">
        <f>'U.E. ALZIRA'!AP3</f>
        <v>Olímpic de Xàtiva</v>
      </c>
      <c r="B21" s="33"/>
      <c r="C21" s="9"/>
      <c r="D21" s="8"/>
      <c r="E21" s="34"/>
      <c r="F21" s="9">
        <v>1</v>
      </c>
      <c r="G21" s="35">
        <v>1</v>
      </c>
      <c r="H21" s="11">
        <f t="shared" si="0"/>
        <v>2</v>
      </c>
      <c r="I21" s="10"/>
      <c r="J21" s="10"/>
      <c r="K21" s="10"/>
      <c r="L21" s="10"/>
      <c r="M21" s="10"/>
      <c r="N21" s="10"/>
      <c r="O21" s="10"/>
    </row>
    <row r="22" spans="1:8" ht="12.75">
      <c r="A22" s="68" t="str">
        <f>'U.E. ALZIRA'!AQ3</f>
        <v>Guadassuar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15" s="13" customFormat="1" ht="12.75">
      <c r="A23" s="68" t="str">
        <f>'U.E. ALZIRA'!AR3</f>
        <v>Sueca</v>
      </c>
      <c r="B23" s="33"/>
      <c r="C23" s="9"/>
      <c r="D23" s="8"/>
      <c r="E23" s="34">
        <v>1</v>
      </c>
      <c r="F23" s="9"/>
      <c r="G23" s="35"/>
      <c r="H23" s="11">
        <f t="shared" si="0"/>
        <v>1</v>
      </c>
      <c r="I23" s="10"/>
      <c r="J23" s="10"/>
      <c r="K23" s="10"/>
      <c r="L23" s="10"/>
      <c r="M23" s="10"/>
      <c r="N23" s="10"/>
      <c r="O23" s="10"/>
    </row>
    <row r="24" spans="1:8" ht="12.75">
      <c r="A24" s="68" t="str">
        <f>'U.E. ALZIRA'!AS3</f>
        <v>Xirivella</v>
      </c>
      <c r="B24" s="33">
        <v>2</v>
      </c>
      <c r="C24" s="9">
        <v>2</v>
      </c>
      <c r="D24" s="8">
        <v>1</v>
      </c>
      <c r="E24" s="34"/>
      <c r="F24" s="9"/>
      <c r="G24" s="35"/>
      <c r="H24" s="11">
        <f t="shared" si="0"/>
        <v>5</v>
      </c>
    </row>
    <row r="25" spans="1:15" s="13" customFormat="1" ht="12.75">
      <c r="A25" s="68" t="str">
        <f>'U.E. ALZIRA'!AT3</f>
        <v>Carcaixent</v>
      </c>
      <c r="B25" s="33"/>
      <c r="C25" s="9"/>
      <c r="D25" s="8"/>
      <c r="E25" s="34"/>
      <c r="F25" s="9"/>
      <c r="G25" s="35">
        <v>1</v>
      </c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8" t="str">
        <f>'U.E. ALZIRA'!AU3</f>
        <v>Torrent</v>
      </c>
      <c r="B26" s="33"/>
      <c r="C26" s="9"/>
      <c r="D26" s="8"/>
      <c r="E26" s="34"/>
      <c r="F26" s="9">
        <v>1</v>
      </c>
      <c r="G26" s="35"/>
      <c r="H26" s="11">
        <f t="shared" si="0"/>
        <v>1</v>
      </c>
    </row>
    <row r="27" spans="1:15" s="13" customFormat="1" ht="12.75">
      <c r="A27" s="68" t="str">
        <f>'U.E. ALZIRA'!AV3</f>
        <v>Tavernes</v>
      </c>
      <c r="B27" s="33"/>
      <c r="C27" s="9"/>
      <c r="D27" s="8">
        <v>1</v>
      </c>
      <c r="E27" s="34"/>
      <c r="F27" s="9"/>
      <c r="G27" s="35">
        <v>1</v>
      </c>
      <c r="H27" s="11">
        <f t="shared" si="0"/>
        <v>2</v>
      </c>
      <c r="I27" s="10"/>
      <c r="J27" s="10"/>
      <c r="K27" s="10"/>
      <c r="L27" s="10"/>
      <c r="M27" s="10"/>
      <c r="N27" s="10"/>
      <c r="O27" s="10"/>
    </row>
    <row r="28" spans="1:8" ht="12.75">
      <c r="A28" s="68" t="str">
        <f>'U.E. ALZIRA'!AW3</f>
        <v>Alberic</v>
      </c>
      <c r="B28" s="33"/>
      <c r="C28" s="9"/>
      <c r="D28" s="8"/>
      <c r="E28" s="34"/>
      <c r="F28" s="9">
        <v>1</v>
      </c>
      <c r="G28" s="35"/>
      <c r="H28" s="11">
        <f t="shared" si="0"/>
        <v>1</v>
      </c>
    </row>
    <row r="29" spans="1:15" s="13" customFormat="1" ht="12.75">
      <c r="A29" s="68" t="str">
        <f>'U.E. ALZIRA'!AX3</f>
        <v>Enguera</v>
      </c>
      <c r="B29" s="33"/>
      <c r="C29" s="9"/>
      <c r="D29" s="8"/>
      <c r="E29" s="34"/>
      <c r="F29" s="9"/>
      <c r="G29" s="35"/>
      <c r="H29" s="11">
        <f t="shared" si="0"/>
        <v>0</v>
      </c>
      <c r="I29" s="10"/>
      <c r="J29" s="10"/>
      <c r="K29" s="10"/>
      <c r="L29" s="10"/>
      <c r="M29" s="10"/>
      <c r="N29" s="10"/>
      <c r="O29" s="10"/>
    </row>
    <row r="30" spans="1:8" ht="12.75">
      <c r="A30" s="68" t="str">
        <f>'U.E. ALZIRA'!AY3</f>
        <v>Catarroja</v>
      </c>
      <c r="B30" s="33"/>
      <c r="C30" s="9"/>
      <c r="D30" s="8"/>
      <c r="E30" s="34"/>
      <c r="F30" s="9"/>
      <c r="G30" s="35">
        <v>2</v>
      </c>
      <c r="H30" s="11">
        <f t="shared" si="0"/>
        <v>2</v>
      </c>
    </row>
    <row r="31" spans="1:15" s="13" customFormat="1" ht="12.75">
      <c r="A31" s="68" t="str">
        <f>'U.E. ALZIRA'!AZ3</f>
        <v>Gandia B</v>
      </c>
      <c r="B31" s="33"/>
      <c r="C31" s="9"/>
      <c r="D31" s="8"/>
      <c r="E31" s="34">
        <v>1</v>
      </c>
      <c r="F31" s="9">
        <v>2</v>
      </c>
      <c r="G31" s="35"/>
      <c r="H31" s="11">
        <f t="shared" si="0"/>
        <v>3</v>
      </c>
      <c r="I31" s="10"/>
      <c r="J31" s="10"/>
      <c r="K31" s="10"/>
      <c r="L31" s="10"/>
      <c r="M31" s="10"/>
      <c r="N31" s="10"/>
      <c r="O31" s="10"/>
    </row>
    <row r="32" spans="1:8" ht="12.75">
      <c r="A32" s="68" t="str">
        <f>'U.E. ALZIRA'!BA3</f>
        <v>Paiporta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Monte Sión</v>
      </c>
      <c r="B33" s="33">
        <v>2</v>
      </c>
      <c r="C33" s="9"/>
      <c r="D33" s="8"/>
      <c r="E33" s="34"/>
      <c r="F33" s="9"/>
      <c r="G33" s="35">
        <v>1</v>
      </c>
      <c r="H33" s="11">
        <f t="shared" si="0"/>
        <v>3</v>
      </c>
    </row>
    <row r="34" spans="1:8" ht="12.75">
      <c r="A34" s="68" t="str">
        <f>'U.E. ALZIRA'!BC3</f>
        <v>Barri la Llum</v>
      </c>
      <c r="B34" s="33"/>
      <c r="C34" s="9"/>
      <c r="D34" s="8">
        <v>1</v>
      </c>
      <c r="E34" s="34"/>
      <c r="F34" s="9"/>
      <c r="G34" s="35"/>
      <c r="H34" s="11">
        <f t="shared" si="0"/>
        <v>1</v>
      </c>
    </row>
    <row r="35" spans="1:8" ht="12.75">
      <c r="A35" s="68" t="str">
        <f>'U.E. ALZIRA'!BD3</f>
        <v>Discóbolo La Torre</v>
      </c>
      <c r="B35" s="33"/>
      <c r="C35" s="9"/>
      <c r="D35" s="8"/>
      <c r="E35" s="34">
        <v>2</v>
      </c>
      <c r="F35" s="9"/>
      <c r="G35" s="35">
        <v>1</v>
      </c>
      <c r="H35" s="11">
        <f t="shared" si="0"/>
        <v>3</v>
      </c>
    </row>
    <row r="36" spans="1:8" ht="12.75">
      <c r="A36" s="68" t="str">
        <f>'U.E. ALZIRA'!BE3</f>
        <v>Picassent</v>
      </c>
      <c r="B36" s="33"/>
      <c r="C36" s="9"/>
      <c r="D36" s="8"/>
      <c r="E36" s="34">
        <v>1</v>
      </c>
      <c r="F36" s="9"/>
      <c r="G36" s="35">
        <v>1</v>
      </c>
      <c r="H36" s="11">
        <f t="shared" si="0"/>
        <v>2</v>
      </c>
    </row>
    <row r="37" spans="1:8" ht="12.75">
      <c r="A37" s="68" t="str">
        <f>'U.E. ALZIRA'!BF3</f>
        <v>Acero</v>
      </c>
      <c r="B37" s="33"/>
      <c r="C37" s="9"/>
      <c r="D37" s="8"/>
      <c r="E37" s="34">
        <v>1</v>
      </c>
      <c r="F37" s="9"/>
      <c r="G37" s="35"/>
      <c r="H37" s="11">
        <f t="shared" si="0"/>
        <v>1</v>
      </c>
    </row>
    <row r="38" spans="1:8" ht="12.75">
      <c r="A38" s="68" t="str">
        <f>'U.E. ALZIRA'!BG3</f>
        <v>Benicàssim</v>
      </c>
      <c r="B38" s="33"/>
      <c r="C38" s="9"/>
      <c r="D38" s="8"/>
      <c r="E38" s="34"/>
      <c r="F38" s="9">
        <v>1</v>
      </c>
      <c r="G38" s="35"/>
      <c r="H38" s="11">
        <f t="shared" si="0"/>
        <v>1</v>
      </c>
    </row>
    <row r="39" spans="1:8" ht="12.75">
      <c r="A39" s="68" t="str">
        <f>'U.E. ALZIRA'!BH3</f>
        <v>Benicàssim</v>
      </c>
      <c r="B39" s="33"/>
      <c r="C39" s="9"/>
      <c r="D39" s="8"/>
      <c r="E39" s="34">
        <v>1</v>
      </c>
      <c r="F39" s="9"/>
      <c r="G39" s="35"/>
      <c r="H39" s="11">
        <f t="shared" si="0"/>
        <v>1</v>
      </c>
    </row>
    <row r="40" spans="1:8" ht="12.75">
      <c r="A40" s="68" t="str">
        <f>'U.E. ALZIRA'!BI3</f>
        <v>Acero</v>
      </c>
      <c r="B40" s="33"/>
      <c r="C40" s="9"/>
      <c r="D40" s="8">
        <v>2</v>
      </c>
      <c r="E40" s="34"/>
      <c r="F40" s="9"/>
      <c r="G40" s="35"/>
      <c r="H40" s="11">
        <f t="shared" si="0"/>
        <v>2</v>
      </c>
    </row>
    <row r="41" spans="1:8" ht="12.75">
      <c r="A41" s="152" t="str">
        <f>'U.E. ALZIRA'!BJ3</f>
        <v>Puçol</v>
      </c>
      <c r="B41" s="147"/>
      <c r="C41" s="148"/>
      <c r="D41" s="149"/>
      <c r="E41" s="150"/>
      <c r="F41" s="148"/>
      <c r="G41" s="151">
        <v>2</v>
      </c>
      <c r="H41" s="11">
        <f t="shared" si="0"/>
        <v>2</v>
      </c>
    </row>
    <row r="42" spans="1:8" ht="13.5" thickBot="1">
      <c r="A42" s="152" t="str">
        <f>'U.E. ALZIRA'!BK3</f>
        <v>Puçol</v>
      </c>
      <c r="B42" s="33"/>
      <c r="C42" s="9">
        <v>1</v>
      </c>
      <c r="D42" s="8"/>
      <c r="E42" s="34"/>
      <c r="F42" s="9"/>
      <c r="G42" s="35"/>
      <c r="H42" s="11">
        <f t="shared" si="0"/>
        <v>1</v>
      </c>
    </row>
    <row r="43" spans="1:14" ht="14.25" thickBot="1" thickTop="1">
      <c r="A43" s="40" t="s">
        <v>34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9</v>
      </c>
      <c r="C45" s="57">
        <f>(B45/N45)</f>
        <v>0.125</v>
      </c>
      <c r="D45" s="36">
        <f>SUM(C3:C42)</f>
        <v>8</v>
      </c>
      <c r="E45" s="57">
        <f>(D45/N45)</f>
        <v>0.1111111111111111</v>
      </c>
      <c r="F45" s="36">
        <f>SUM(D3:D42)</f>
        <v>10</v>
      </c>
      <c r="G45" s="58">
        <f>(F45/N45)</f>
        <v>0.1388888888888889</v>
      </c>
      <c r="H45" s="56">
        <f>SUM(E3:E42)</f>
        <v>10</v>
      </c>
      <c r="I45" s="57">
        <f>(H45/N45)</f>
        <v>0.1388888888888889</v>
      </c>
      <c r="J45" s="36">
        <f>SUM(F3:F42)</f>
        <v>9</v>
      </c>
      <c r="K45" s="57">
        <f>(J45/N45)</f>
        <v>0.125</v>
      </c>
      <c r="L45" s="36">
        <f>SUM(G3:G42)</f>
        <v>26</v>
      </c>
      <c r="M45" s="58">
        <f>(L45/N45)</f>
        <v>0.3611111111111111</v>
      </c>
      <c r="N45" s="60">
        <f>SUM(H3:H42)</f>
        <v>72</v>
      </c>
    </row>
    <row r="46" ht="13.5" thickTop="1"/>
    <row r="47" spans="2:7" ht="12.75">
      <c r="B47" s="13" t="s">
        <v>40</v>
      </c>
      <c r="C47" s="13" t="s">
        <v>41</v>
      </c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27</v>
      </c>
      <c r="C48" s="13">
        <f>H45+J45+L45</f>
        <v>45</v>
      </c>
      <c r="E48" s="13">
        <f>B45+H45</f>
        <v>19</v>
      </c>
      <c r="F48" s="13">
        <f>D45+J45</f>
        <v>17</v>
      </c>
      <c r="G48" s="13">
        <f>F45+L45</f>
        <v>36</v>
      </c>
    </row>
    <row r="49" spans="1:15" s="13" customFormat="1" ht="12.75">
      <c r="A49" s="10"/>
      <c r="I49" s="10"/>
      <c r="J49" s="10"/>
      <c r="K49" s="10"/>
      <c r="L49" s="10"/>
      <c r="M49" s="10"/>
      <c r="N49" s="10"/>
      <c r="O49" s="10"/>
    </row>
    <row r="51" spans="1:15" s="13" customFormat="1" ht="12.75">
      <c r="A51" s="10"/>
      <c r="I51" s="10"/>
      <c r="J51" s="10"/>
      <c r="K51" s="10"/>
      <c r="L51" s="10"/>
      <c r="M51" s="10"/>
      <c r="N51" s="10"/>
      <c r="O51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67" zoomScaleNormal="67" zoomScalePageLayoutView="0" workbookViewId="0" topLeftCell="A1">
      <selection activeCell="C48" sqref="B48:C48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/>
      <c r="C3" s="17"/>
      <c r="D3" s="26"/>
      <c r="E3" s="23"/>
      <c r="F3" s="17"/>
      <c r="G3" s="18">
        <v>1</v>
      </c>
      <c r="H3" s="11">
        <f>SUM(B3:G3)</f>
        <v>1</v>
      </c>
    </row>
    <row r="4" spans="1:8" ht="12.75">
      <c r="A4" s="67" t="str">
        <f>'U.E. ALZIRA'!Y3</f>
        <v>Olímpic de Xàtiva</v>
      </c>
      <c r="B4" s="33">
        <v>1</v>
      </c>
      <c r="C4" s="9"/>
      <c r="D4" s="8"/>
      <c r="E4" s="34"/>
      <c r="F4" s="9">
        <v>1</v>
      </c>
      <c r="G4" s="35"/>
      <c r="H4" s="11">
        <f aca="true" t="shared" si="0" ref="H4:H42">SUM(B4:G4)</f>
        <v>2</v>
      </c>
    </row>
    <row r="5" spans="1:8" ht="12.75">
      <c r="A5" s="68" t="str">
        <f>'U.E. ALZIRA'!Z3</f>
        <v>Guadassuar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8" t="str">
        <f>'U.E. ALZIRA'!AA3</f>
        <v>Sueca</v>
      </c>
      <c r="B6" s="33"/>
      <c r="C6" s="9"/>
      <c r="D6" s="8"/>
      <c r="E6" s="34"/>
      <c r="F6" s="9"/>
      <c r="G6" s="35">
        <v>1</v>
      </c>
      <c r="H6" s="11">
        <f t="shared" si="0"/>
        <v>1</v>
      </c>
    </row>
    <row r="7" spans="1:8" ht="12.75">
      <c r="A7" s="68" t="str">
        <f>'U.E. ALZIRA'!AB3</f>
        <v>Xirivella</v>
      </c>
      <c r="B7" s="33"/>
      <c r="C7" s="9"/>
      <c r="D7" s="8">
        <v>1</v>
      </c>
      <c r="E7" s="34"/>
      <c r="F7" s="9"/>
      <c r="G7" s="35"/>
      <c r="H7" s="11">
        <f t="shared" si="0"/>
        <v>1</v>
      </c>
    </row>
    <row r="8" spans="1:8" ht="12.75">
      <c r="A8" s="68" t="str">
        <f>'U.E. ALZIRA'!AC3</f>
        <v>Carcaixent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8" t="str">
        <f>'U.E. ALZIRA'!AD3</f>
        <v>Torrent</v>
      </c>
      <c r="B9" s="33"/>
      <c r="C9" s="9"/>
      <c r="D9" s="8">
        <v>1</v>
      </c>
      <c r="E9" s="34"/>
      <c r="F9" s="9"/>
      <c r="G9" s="35">
        <v>1</v>
      </c>
      <c r="H9" s="11">
        <f t="shared" si="0"/>
        <v>2</v>
      </c>
    </row>
    <row r="10" spans="1:8" ht="12.75">
      <c r="A10" s="68" t="str">
        <f>'U.E. ALZIRA'!AE3</f>
        <v>Tavernes</v>
      </c>
      <c r="B10" s="33">
        <v>1</v>
      </c>
      <c r="C10" s="9"/>
      <c r="D10" s="8"/>
      <c r="E10" s="34"/>
      <c r="F10" s="9"/>
      <c r="G10" s="35"/>
      <c r="H10" s="11">
        <f t="shared" si="0"/>
        <v>1</v>
      </c>
    </row>
    <row r="11" spans="1:8" ht="12.75">
      <c r="A11" s="68" t="str">
        <f>'U.E. ALZIRA'!AF3</f>
        <v>Alberic</v>
      </c>
      <c r="B11" s="33"/>
      <c r="C11" s="9"/>
      <c r="D11" s="8">
        <v>1</v>
      </c>
      <c r="E11" s="34"/>
      <c r="F11" s="9"/>
      <c r="G11" s="35">
        <v>1</v>
      </c>
      <c r="H11" s="11">
        <f t="shared" si="0"/>
        <v>2</v>
      </c>
    </row>
    <row r="12" spans="1:8" ht="12.75">
      <c r="A12" s="68" t="str">
        <f>'U.E. ALZIRA'!AG3</f>
        <v>Enguera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8" ht="12.75">
      <c r="A13" s="68" t="str">
        <f>'U.E. ALZIRA'!AH3</f>
        <v>Catarroja</v>
      </c>
      <c r="B13" s="33"/>
      <c r="C13" s="9"/>
      <c r="D13" s="8">
        <v>1</v>
      </c>
      <c r="E13" s="34">
        <v>1</v>
      </c>
      <c r="F13" s="9"/>
      <c r="G13" s="35"/>
      <c r="H13" s="11">
        <f t="shared" si="0"/>
        <v>2</v>
      </c>
    </row>
    <row r="14" spans="1:8" ht="12.75">
      <c r="A14" s="68" t="str">
        <f>'U.E. ALZIRA'!AI3</f>
        <v>Gandia B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8" ht="12.75">
      <c r="A15" s="68" t="str">
        <f>'U.E. ALZIRA'!AJ3</f>
        <v>Paiporta</v>
      </c>
      <c r="B15" s="33"/>
      <c r="C15" s="9"/>
      <c r="D15" s="8"/>
      <c r="E15" s="34"/>
      <c r="F15" s="9"/>
      <c r="G15" s="35"/>
      <c r="H15" s="11">
        <f t="shared" si="0"/>
        <v>0</v>
      </c>
    </row>
    <row r="16" spans="1:8" ht="12.75">
      <c r="A16" s="68" t="str">
        <f>'U.E. ALZIRA'!AK3</f>
        <v>Monte Sión</v>
      </c>
      <c r="B16" s="33"/>
      <c r="C16" s="9"/>
      <c r="D16" s="8"/>
      <c r="E16" s="34"/>
      <c r="F16" s="9">
        <v>1</v>
      </c>
      <c r="G16" s="35"/>
      <c r="H16" s="11">
        <f t="shared" si="0"/>
        <v>1</v>
      </c>
    </row>
    <row r="17" spans="1:8" ht="12.75">
      <c r="A17" s="68" t="str">
        <f>'U.E. ALZIRA'!AL3</f>
        <v>Barri la Llum</v>
      </c>
      <c r="B17" s="33"/>
      <c r="C17" s="9"/>
      <c r="D17" s="8"/>
      <c r="E17" s="34"/>
      <c r="F17" s="9"/>
      <c r="G17" s="35"/>
      <c r="H17" s="11">
        <f t="shared" si="0"/>
        <v>0</v>
      </c>
    </row>
    <row r="18" spans="1:8" ht="12.75">
      <c r="A18" s="68" t="str">
        <f>'U.E. ALZIRA'!AM3</f>
        <v>Discóbolo La Torre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8" ht="12.75">
      <c r="A19" s="68" t="str">
        <f>'U.E. ALZIRA'!AN3</f>
        <v>Picassent</v>
      </c>
      <c r="B19" s="33"/>
      <c r="C19" s="9"/>
      <c r="D19" s="8"/>
      <c r="E19" s="34"/>
      <c r="F19" s="9"/>
      <c r="G19" s="35"/>
      <c r="H19" s="11">
        <f t="shared" si="0"/>
        <v>0</v>
      </c>
    </row>
    <row r="20" spans="1:8" ht="12.75">
      <c r="A20" s="68" t="str">
        <f>'U.E. ALZIRA'!AO3</f>
        <v>Pobla Llarga</v>
      </c>
      <c r="B20" s="33"/>
      <c r="C20" s="9"/>
      <c r="D20" s="8"/>
      <c r="E20" s="34">
        <v>1</v>
      </c>
      <c r="F20" s="9"/>
      <c r="G20" s="35"/>
      <c r="H20" s="11">
        <f t="shared" si="0"/>
        <v>1</v>
      </c>
    </row>
    <row r="21" spans="1:8" ht="12.75">
      <c r="A21" s="68" t="str">
        <f>'U.E. ALZIRA'!AP3</f>
        <v>Olímpic de Xàtiva</v>
      </c>
      <c r="B21" s="33"/>
      <c r="C21" s="9"/>
      <c r="D21" s="8">
        <v>1</v>
      </c>
      <c r="E21" s="34"/>
      <c r="F21" s="9"/>
      <c r="G21" s="35"/>
      <c r="H21" s="11">
        <f t="shared" si="0"/>
        <v>1</v>
      </c>
    </row>
    <row r="22" spans="1:8" ht="12.75">
      <c r="A22" s="68" t="str">
        <f>'U.E. ALZIRA'!AQ3</f>
        <v>Guadassuar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8" ht="12.75">
      <c r="A23" s="68" t="str">
        <f>'U.E. ALZIRA'!AR3</f>
        <v>Sueca</v>
      </c>
      <c r="B23" s="33"/>
      <c r="C23" s="9"/>
      <c r="D23" s="8"/>
      <c r="E23" s="34"/>
      <c r="F23" s="9"/>
      <c r="G23" s="35">
        <v>1</v>
      </c>
      <c r="H23" s="11">
        <f t="shared" si="0"/>
        <v>1</v>
      </c>
    </row>
    <row r="24" spans="1:8" ht="12.75">
      <c r="A24" s="68" t="str">
        <f>'U.E. ALZIRA'!AS3</f>
        <v>Xirivella</v>
      </c>
      <c r="B24" s="33"/>
      <c r="C24" s="9"/>
      <c r="D24" s="8"/>
      <c r="E24" s="34">
        <v>1</v>
      </c>
      <c r="F24" s="9"/>
      <c r="G24" s="35">
        <v>2</v>
      </c>
      <c r="H24" s="11">
        <f t="shared" si="0"/>
        <v>3</v>
      </c>
    </row>
    <row r="25" spans="1:8" ht="12.75">
      <c r="A25" s="68" t="str">
        <f>'U.E. ALZIRA'!AT3</f>
        <v>Carcaixent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8" t="str">
        <f>'U.E. ALZIRA'!AU3</f>
        <v>Torrent</v>
      </c>
      <c r="B26" s="33"/>
      <c r="C26" s="9"/>
      <c r="D26" s="8"/>
      <c r="E26" s="34"/>
      <c r="F26" s="9"/>
      <c r="G26" s="35"/>
      <c r="H26" s="11">
        <f t="shared" si="0"/>
        <v>0</v>
      </c>
    </row>
    <row r="27" spans="1:8" ht="12.75">
      <c r="A27" s="68" t="str">
        <f>'U.E. ALZIRA'!AV3</f>
        <v>Tavernes</v>
      </c>
      <c r="B27" s="33"/>
      <c r="C27" s="9"/>
      <c r="D27" s="8"/>
      <c r="E27" s="34"/>
      <c r="F27" s="9"/>
      <c r="G27" s="35"/>
      <c r="H27" s="11">
        <f t="shared" si="0"/>
        <v>0</v>
      </c>
    </row>
    <row r="28" spans="1:8" ht="12.75">
      <c r="A28" s="68" t="str">
        <f>'U.E. ALZIRA'!AW3</f>
        <v>Alberic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8" t="str">
        <f>'U.E. ALZIRA'!AX3</f>
        <v>Enguera</v>
      </c>
      <c r="B29" s="33">
        <v>1</v>
      </c>
      <c r="C29" s="9"/>
      <c r="D29" s="8"/>
      <c r="E29" s="34"/>
      <c r="F29" s="9"/>
      <c r="G29" s="35"/>
      <c r="H29" s="11">
        <f t="shared" si="0"/>
        <v>1</v>
      </c>
    </row>
    <row r="30" spans="1:8" ht="12.75">
      <c r="A30" s="68" t="str">
        <f>'U.E. ALZIRA'!AY3</f>
        <v>Catarroja</v>
      </c>
      <c r="B30" s="33">
        <v>1</v>
      </c>
      <c r="C30" s="9"/>
      <c r="D30" s="8"/>
      <c r="E30" s="34"/>
      <c r="F30" s="9">
        <v>1</v>
      </c>
      <c r="G30" s="35">
        <v>1</v>
      </c>
      <c r="H30" s="11">
        <f t="shared" si="0"/>
        <v>3</v>
      </c>
    </row>
    <row r="31" spans="1:8" ht="12.75">
      <c r="A31" s="68" t="str">
        <f>'U.E. ALZIRA'!AZ3</f>
        <v>Gandia B</v>
      </c>
      <c r="B31" s="33">
        <v>1</v>
      </c>
      <c r="C31" s="9"/>
      <c r="D31" s="8"/>
      <c r="E31" s="34"/>
      <c r="F31" s="9"/>
      <c r="G31" s="35"/>
      <c r="H31" s="11">
        <f t="shared" si="0"/>
        <v>1</v>
      </c>
    </row>
    <row r="32" spans="1:8" ht="12.75">
      <c r="A32" s="68" t="str">
        <f>'U.E. ALZIRA'!BA3</f>
        <v>Paiporta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Monte Sión</v>
      </c>
      <c r="B33" s="33">
        <v>1</v>
      </c>
      <c r="C33" s="9"/>
      <c r="D33" s="8"/>
      <c r="E33" s="34"/>
      <c r="F33" s="9"/>
      <c r="G33" s="35"/>
      <c r="H33" s="11">
        <f t="shared" si="0"/>
        <v>1</v>
      </c>
    </row>
    <row r="34" spans="1:8" ht="12.75">
      <c r="A34" s="68" t="str">
        <f>'U.E. ALZIRA'!BC3</f>
        <v>Barri la Llum</v>
      </c>
      <c r="B34" s="33"/>
      <c r="C34" s="9"/>
      <c r="D34" s="8"/>
      <c r="E34" s="34">
        <v>1</v>
      </c>
      <c r="F34" s="9"/>
      <c r="G34" s="35">
        <v>1</v>
      </c>
      <c r="H34" s="11">
        <f t="shared" si="0"/>
        <v>2</v>
      </c>
    </row>
    <row r="35" spans="1:8" ht="12.75">
      <c r="A35" s="68" t="str">
        <f>'U.E. ALZIRA'!BD3</f>
        <v>Discóbolo La Torre</v>
      </c>
      <c r="B35" s="33"/>
      <c r="C35" s="9"/>
      <c r="D35" s="8"/>
      <c r="E35" s="34"/>
      <c r="F35" s="9"/>
      <c r="G35" s="35"/>
      <c r="H35" s="11">
        <f t="shared" si="0"/>
        <v>0</v>
      </c>
    </row>
    <row r="36" spans="1:8" ht="12.75">
      <c r="A36" s="68" t="str">
        <f>'U.E. ALZIRA'!BE3</f>
        <v>Picassent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8" t="str">
        <f>'U.E. ALZIRA'!BF3</f>
        <v>Acero</v>
      </c>
      <c r="B37" s="33"/>
      <c r="C37" s="9">
        <v>1</v>
      </c>
      <c r="D37" s="8"/>
      <c r="E37" s="34"/>
      <c r="F37" s="9"/>
      <c r="G37" s="35"/>
      <c r="H37" s="11">
        <f t="shared" si="0"/>
        <v>1</v>
      </c>
    </row>
    <row r="38" spans="1:8" ht="12.75">
      <c r="A38" s="68" t="str">
        <f>'U.E. ALZIRA'!BG3</f>
        <v>Benicàssim</v>
      </c>
      <c r="B38" s="33"/>
      <c r="C38" s="9"/>
      <c r="D38" s="8"/>
      <c r="E38" s="34"/>
      <c r="F38" s="9">
        <v>1</v>
      </c>
      <c r="G38" s="35"/>
      <c r="H38" s="11">
        <f t="shared" si="0"/>
        <v>1</v>
      </c>
    </row>
    <row r="39" spans="1:8" ht="12.75">
      <c r="A39" s="68" t="str">
        <f>'U.E. ALZIRA'!BH3</f>
        <v>Benicàssim</v>
      </c>
      <c r="B39" s="33"/>
      <c r="C39" s="9">
        <v>1</v>
      </c>
      <c r="D39" s="8"/>
      <c r="E39" s="34"/>
      <c r="F39" s="9">
        <v>1</v>
      </c>
      <c r="G39" s="35"/>
      <c r="H39" s="11">
        <f t="shared" si="0"/>
        <v>2</v>
      </c>
    </row>
    <row r="40" spans="1:8" ht="12.75">
      <c r="A40" s="68" t="str">
        <f>'U.E. ALZIRA'!BI3</f>
        <v>Acero</v>
      </c>
      <c r="B40" s="33"/>
      <c r="C40" s="9"/>
      <c r="D40" s="8">
        <v>1</v>
      </c>
      <c r="E40" s="34"/>
      <c r="F40" s="9"/>
      <c r="G40" s="35"/>
      <c r="H40" s="11">
        <f t="shared" si="0"/>
        <v>1</v>
      </c>
    </row>
    <row r="41" spans="1:8" ht="12.75">
      <c r="A41" s="152" t="str">
        <f>'U.E. ALZIRA'!BJ3</f>
        <v>Puçol</v>
      </c>
      <c r="B41" s="33">
        <v>1</v>
      </c>
      <c r="C41" s="9"/>
      <c r="D41" s="8"/>
      <c r="E41" s="34"/>
      <c r="F41" s="9"/>
      <c r="G41" s="35"/>
      <c r="H41" s="11">
        <f t="shared" si="0"/>
        <v>1</v>
      </c>
    </row>
    <row r="42" spans="1:8" ht="13.5" thickBot="1">
      <c r="A42" s="152" t="str">
        <f>'U.E. ALZIRA'!BK3</f>
        <v>Puçol</v>
      </c>
      <c r="B42" s="33"/>
      <c r="C42" s="9"/>
      <c r="D42" s="8">
        <v>1</v>
      </c>
      <c r="E42" s="34"/>
      <c r="F42" s="9"/>
      <c r="G42" s="35"/>
      <c r="H42" s="11">
        <f t="shared" si="0"/>
        <v>1</v>
      </c>
    </row>
    <row r="43" spans="1:14" ht="14.25" thickBot="1" thickTop="1">
      <c r="A43" s="40" t="s">
        <v>35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7</v>
      </c>
      <c r="C45" s="57">
        <f>(B45/N45)</f>
        <v>0.20588235294117646</v>
      </c>
      <c r="D45" s="36">
        <f>SUM(C3:C42)</f>
        <v>2</v>
      </c>
      <c r="E45" s="57">
        <f>(D45/N45)</f>
        <v>0.058823529411764705</v>
      </c>
      <c r="F45" s="36">
        <f>SUM(D3:D42)</f>
        <v>7</v>
      </c>
      <c r="G45" s="58">
        <f>(F45/N45)</f>
        <v>0.20588235294117646</v>
      </c>
      <c r="H45" s="56">
        <f>SUM(E3:E42)</f>
        <v>4</v>
      </c>
      <c r="I45" s="57">
        <f>(H45/N45)</f>
        <v>0.11764705882352941</v>
      </c>
      <c r="J45" s="36">
        <f>SUM(F3:F42)</f>
        <v>5</v>
      </c>
      <c r="K45" s="57">
        <f>(J45/N45)</f>
        <v>0.14705882352941177</v>
      </c>
      <c r="L45" s="36">
        <f>SUM(G3:G42)</f>
        <v>9</v>
      </c>
      <c r="M45" s="58">
        <f>(L45/N45)</f>
        <v>0.2647058823529412</v>
      </c>
      <c r="N45" s="60">
        <f>SUM(H3:H42)</f>
        <v>34</v>
      </c>
    </row>
    <row r="46" ht="13.5" thickTop="1"/>
    <row r="47" spans="2:7" ht="12.75">
      <c r="B47" s="13" t="s">
        <v>40</v>
      </c>
      <c r="C47" s="13" t="s">
        <v>41</v>
      </c>
      <c r="D47" s="13"/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16</v>
      </c>
      <c r="C48" s="13">
        <f>H45+J45+L45</f>
        <v>18</v>
      </c>
      <c r="D48" s="13"/>
      <c r="E48" s="13">
        <f>B45+H45</f>
        <v>11</v>
      </c>
      <c r="F48" s="13">
        <f>D45+J45</f>
        <v>7</v>
      </c>
      <c r="G48" s="13">
        <f>F45+L45</f>
        <v>16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N46" sqref="N46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65"/>
      <c r="H3" s="11"/>
    </row>
    <row r="4" spans="1:8" ht="12.75">
      <c r="A4" s="67" t="str">
        <f>'U.E. ALZIRA'!Y3</f>
        <v>Olímpic de Xàtiva</v>
      </c>
      <c r="B4" s="32">
        <f>'Gols marcats'!B4</f>
        <v>0</v>
      </c>
      <c r="C4" s="32">
        <f>'Gols marcats'!C4</f>
        <v>1</v>
      </c>
      <c r="D4" s="32">
        <f>'Gols marcats'!D4</f>
        <v>0</v>
      </c>
      <c r="E4" s="32">
        <f>'Gols marcats'!E4</f>
        <v>0</v>
      </c>
      <c r="F4" s="32">
        <f>'Gols marcats'!F4</f>
        <v>0</v>
      </c>
      <c r="G4" s="65">
        <f>'Gols marcats'!G4</f>
        <v>0</v>
      </c>
      <c r="H4" s="11">
        <f>SUM(B4:G4)</f>
        <v>1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Sueca</v>
      </c>
      <c r="B6" s="32">
        <f>'Gols marcats'!B6</f>
        <v>0</v>
      </c>
      <c r="C6" s="32">
        <f>'Gols marcats'!C6</f>
        <v>0</v>
      </c>
      <c r="D6" s="32">
        <f>'Gols marcats'!D6</f>
        <v>0</v>
      </c>
      <c r="E6" s="32">
        <f>'Gols marcats'!E6</f>
        <v>0</v>
      </c>
      <c r="F6" s="32">
        <f>'Gols marcats'!F6</f>
        <v>0</v>
      </c>
      <c r="G6" s="65">
        <f>'Gols marcats'!G6</f>
        <v>1</v>
      </c>
      <c r="H6" s="11">
        <f>SUM(B6:G6)</f>
        <v>1</v>
      </c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Carcaixent</v>
      </c>
      <c r="B8" s="32">
        <f>'Gols marcats'!B8</f>
        <v>0</v>
      </c>
      <c r="C8" s="32">
        <f>'Gols marcats'!C8</f>
        <v>0</v>
      </c>
      <c r="D8" s="32">
        <f>'Gols marcats'!D8</f>
        <v>0</v>
      </c>
      <c r="E8" s="32">
        <f>'Gols marcats'!E8</f>
        <v>0</v>
      </c>
      <c r="F8" s="32">
        <f>'Gols marcats'!F8</f>
        <v>0</v>
      </c>
      <c r="G8" s="65">
        <f>'Gols marcats'!G8</f>
        <v>0</v>
      </c>
      <c r="H8" s="11">
        <f>SUM(B8:G8)</f>
        <v>0</v>
      </c>
    </row>
    <row r="9" spans="1:8" ht="12.75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Tavernes</v>
      </c>
      <c r="B10" s="32">
        <f>'Gols marcats'!B10</f>
        <v>1</v>
      </c>
      <c r="C10" s="32">
        <f>'Gols marcats'!C10</f>
        <v>0</v>
      </c>
      <c r="D10" s="32">
        <f>'Gols marcats'!D10</f>
        <v>2</v>
      </c>
      <c r="E10" s="32">
        <f>'Gols marcats'!E10</f>
        <v>0</v>
      </c>
      <c r="F10" s="32">
        <f>'Gols marcats'!F10</f>
        <v>0</v>
      </c>
      <c r="G10" s="65">
        <f>'Gols marcats'!G10</f>
        <v>1</v>
      </c>
      <c r="H10" s="11">
        <f>SUM(B10:G10)</f>
        <v>4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Enguera</v>
      </c>
      <c r="B12" s="32">
        <f>'Gols marcats'!B12</f>
        <v>0</v>
      </c>
      <c r="C12" s="32">
        <f>'Gols marcats'!C12</f>
        <v>0</v>
      </c>
      <c r="D12" s="32">
        <f>'Gols marcats'!D12</f>
        <v>0</v>
      </c>
      <c r="E12" s="32">
        <f>'Gols marcats'!E12</f>
        <v>0</v>
      </c>
      <c r="F12" s="32">
        <f>'Gols marcats'!F12</f>
        <v>0</v>
      </c>
      <c r="G12" s="65">
        <f>'Gols marcats'!G12</f>
        <v>1</v>
      </c>
      <c r="H12" s="11">
        <f>SUM(B12:G12)</f>
        <v>1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Gandia B</v>
      </c>
      <c r="B14" s="32">
        <f>'Gols marcats'!B14</f>
        <v>2</v>
      </c>
      <c r="C14" s="32">
        <f>'Gols marcats'!C14</f>
        <v>0</v>
      </c>
      <c r="D14" s="32">
        <f>'Gols marcats'!D14</f>
        <v>0</v>
      </c>
      <c r="E14" s="32">
        <f>'Gols marcats'!E14</f>
        <v>1</v>
      </c>
      <c r="F14" s="32">
        <f>'Gols marcats'!F14</f>
        <v>0</v>
      </c>
      <c r="G14" s="65">
        <f>'Gols marcats'!G14</f>
        <v>1</v>
      </c>
      <c r="H14" s="11">
        <f>SUM(B14:G14)</f>
        <v>4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Monte Sión</v>
      </c>
      <c r="B16" s="32">
        <f>'Gols marcats'!B16</f>
        <v>0</v>
      </c>
      <c r="C16" s="32">
        <f>'Gols marcats'!C16</f>
        <v>2</v>
      </c>
      <c r="D16" s="32">
        <f>'Gols marcats'!D16</f>
        <v>1</v>
      </c>
      <c r="E16" s="32">
        <f>'Gols marcats'!E16</f>
        <v>1</v>
      </c>
      <c r="F16" s="32">
        <f>'Gols marcats'!F16</f>
        <v>1</v>
      </c>
      <c r="G16" s="65">
        <f>'Gols marcats'!G16</f>
        <v>3</v>
      </c>
      <c r="H16" s="11">
        <f>SUM(B16:G16)</f>
        <v>8</v>
      </c>
    </row>
    <row r="17" spans="1:8" ht="12.75">
      <c r="A17" s="68" t="str">
        <f>'U.E. ALZIRA'!AL3</f>
        <v>Barri la Llum</v>
      </c>
      <c r="B17" s="32">
        <f>'Gols marcats'!B17</f>
        <v>0</v>
      </c>
      <c r="C17" s="32">
        <f>'Gols marcats'!C17</f>
        <v>1</v>
      </c>
      <c r="D17" s="32">
        <f>'Gols marcats'!D17</f>
        <v>0</v>
      </c>
      <c r="E17" s="32">
        <f>'Gols marcats'!E17</f>
        <v>1</v>
      </c>
      <c r="F17" s="32">
        <f>'Gols marcats'!F17</f>
        <v>0</v>
      </c>
      <c r="G17" s="65">
        <f>'Gols marcats'!G17</f>
        <v>1</v>
      </c>
      <c r="H17" s="11">
        <f>SUM(B17:G17)</f>
        <v>3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Picassent</v>
      </c>
      <c r="B19" s="32">
        <f>'Gols marcats'!B19</f>
        <v>0</v>
      </c>
      <c r="C19" s="32">
        <f>'Gols marcats'!C19</f>
        <v>1</v>
      </c>
      <c r="D19" s="32">
        <f>'Gols marcats'!D19</f>
        <v>1</v>
      </c>
      <c r="E19" s="32">
        <f>'Gols marcats'!E19</f>
        <v>0</v>
      </c>
      <c r="F19" s="32">
        <f>'Gols marcats'!F19</f>
        <v>0</v>
      </c>
      <c r="G19" s="65">
        <f>'Gols marcats'!G19</f>
        <v>0</v>
      </c>
      <c r="H19" s="11">
        <f>SUM(B19:G19)</f>
        <v>2</v>
      </c>
    </row>
    <row r="20" spans="1:8" ht="12.75">
      <c r="A20" s="68" t="str">
        <f>'U.E. ALZIRA'!AO3</f>
        <v>Pobla Llarga</v>
      </c>
      <c r="B20" s="32">
        <f>'Gols marcats'!B20</f>
        <v>2</v>
      </c>
      <c r="C20" s="32">
        <f>'Gols marcats'!C20</f>
        <v>0</v>
      </c>
      <c r="D20" s="32">
        <f>'Gols marcats'!D20</f>
        <v>0</v>
      </c>
      <c r="E20" s="32">
        <f>'Gols marcats'!E20</f>
        <v>0</v>
      </c>
      <c r="F20" s="32">
        <f>'Gols marcats'!F20</f>
        <v>0</v>
      </c>
      <c r="G20" s="65">
        <f>'Gols marcats'!G20</f>
        <v>2</v>
      </c>
      <c r="H20" s="11">
        <f>SUM(B20:G20)</f>
        <v>4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Guadassuar</v>
      </c>
      <c r="B22" s="32">
        <f>'Gols marcats'!B22</f>
        <v>0</v>
      </c>
      <c r="C22" s="32">
        <f>'Gols marcats'!C22</f>
        <v>0</v>
      </c>
      <c r="D22" s="32">
        <f>'Gols marcats'!D22</f>
        <v>0</v>
      </c>
      <c r="E22" s="32">
        <f>'Gols marcats'!E22</f>
        <v>0</v>
      </c>
      <c r="F22" s="32">
        <f>'Gols marcats'!F22</f>
        <v>0</v>
      </c>
      <c r="G22" s="65">
        <f>'Gols marcats'!G22</f>
        <v>0</v>
      </c>
      <c r="H22" s="11">
        <f>SUM(B22:G22)</f>
        <v>0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 t="str">
        <f>'U.E. ALZIRA'!AS3</f>
        <v>Xirivella</v>
      </c>
      <c r="B24" s="32">
        <f>'Gols marcats'!B24</f>
        <v>2</v>
      </c>
      <c r="C24" s="32">
        <f>'Gols marcats'!C24</f>
        <v>2</v>
      </c>
      <c r="D24" s="32">
        <f>'Gols marcats'!D24</f>
        <v>1</v>
      </c>
      <c r="E24" s="32">
        <f>'Gols marcats'!E24</f>
        <v>0</v>
      </c>
      <c r="F24" s="32">
        <f>'Gols marcats'!F24</f>
        <v>0</v>
      </c>
      <c r="G24" s="65">
        <f>'Gols marcats'!G24</f>
        <v>0</v>
      </c>
      <c r="H24" s="11">
        <f>SUM(B24:G24)</f>
        <v>5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 t="str">
        <f>'U.E. ALZIRA'!AU3</f>
        <v>Torrent</v>
      </c>
      <c r="B26" s="32">
        <f>'Gols marcats'!B26</f>
        <v>0</v>
      </c>
      <c r="C26" s="32">
        <f>'Gols marcats'!C26</f>
        <v>0</v>
      </c>
      <c r="D26" s="32">
        <f>'Gols marcats'!D26</f>
        <v>0</v>
      </c>
      <c r="E26" s="32">
        <f>'Gols marcats'!E26</f>
        <v>0</v>
      </c>
      <c r="F26" s="32">
        <f>'Gols marcats'!F26</f>
        <v>1</v>
      </c>
      <c r="G26" s="65">
        <f>'Gols marcats'!G26</f>
        <v>0</v>
      </c>
      <c r="H26" s="11">
        <f>SUM(B26:G26)</f>
        <v>1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Alberic</v>
      </c>
      <c r="B28" s="32">
        <f>'Gols marcats'!B28</f>
        <v>0</v>
      </c>
      <c r="C28" s="32">
        <f>'Gols marcats'!C28</f>
        <v>0</v>
      </c>
      <c r="D28" s="32">
        <f>'Gols marcats'!D28</f>
        <v>0</v>
      </c>
      <c r="E28" s="32">
        <f>'Gols marcats'!E28</f>
        <v>0</v>
      </c>
      <c r="F28" s="32">
        <f>'Gols marcats'!F28</f>
        <v>1</v>
      </c>
      <c r="G28" s="65">
        <f>'Gols marcats'!G28</f>
        <v>0</v>
      </c>
      <c r="H28" s="11">
        <f>SUM(B28:G28)</f>
        <v>1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Catarroja</v>
      </c>
      <c r="B30" s="32">
        <f>'Gols marcats'!B30</f>
        <v>0</v>
      </c>
      <c r="C30" s="32">
        <f>'Gols marcats'!C30</f>
        <v>0</v>
      </c>
      <c r="D30" s="32">
        <f>'Gols marcats'!D30</f>
        <v>0</v>
      </c>
      <c r="E30" s="32">
        <f>'Gols marcats'!E30</f>
        <v>0</v>
      </c>
      <c r="F30" s="32">
        <f>'Gols marcats'!F30</f>
        <v>0</v>
      </c>
      <c r="G30" s="65">
        <f>'Gols marcats'!G30</f>
        <v>2</v>
      </c>
      <c r="H30" s="11">
        <f>SUM(B30:G30)</f>
        <v>2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Paiporta</v>
      </c>
      <c r="B32" s="32">
        <f>'Gols marcats'!B32</f>
        <v>0</v>
      </c>
      <c r="C32" s="32">
        <f>'Gols marcats'!C32</f>
        <v>0</v>
      </c>
      <c r="D32" s="32">
        <f>'Gols marcats'!D32</f>
        <v>0</v>
      </c>
      <c r="E32" s="32">
        <f>'Gols marcats'!E32</f>
        <v>0</v>
      </c>
      <c r="F32" s="32">
        <f>'Gols marcats'!F32</f>
        <v>0</v>
      </c>
      <c r="G32" s="65">
        <f>'Gols marcats'!G32</f>
        <v>0</v>
      </c>
      <c r="H32" s="11">
        <f>SUM(B32:G32)</f>
        <v>0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Discóbolo La Torre</v>
      </c>
      <c r="B35" s="32">
        <f>'Gols marcats'!B35</f>
        <v>0</v>
      </c>
      <c r="C35" s="32">
        <f>'Gols marcats'!C35</f>
        <v>0</v>
      </c>
      <c r="D35" s="32">
        <f>'Gols marcats'!D35</f>
        <v>0</v>
      </c>
      <c r="E35" s="32">
        <f>'Gols marcats'!E35</f>
        <v>2</v>
      </c>
      <c r="F35" s="32">
        <f>'Gols marcats'!F35</f>
        <v>0</v>
      </c>
      <c r="G35" s="65">
        <f>'Gols marcats'!G35</f>
        <v>1</v>
      </c>
      <c r="H35" s="11">
        <f>SUM(B35:G35)</f>
        <v>3</v>
      </c>
    </row>
    <row r="36" spans="1:8" ht="12.75">
      <c r="A36" s="68"/>
      <c r="B36" s="32"/>
      <c r="C36" s="32"/>
      <c r="D36" s="32"/>
      <c r="E36" s="32"/>
      <c r="F36" s="32"/>
      <c r="G36" s="65"/>
      <c r="H36" s="11"/>
    </row>
    <row r="37" spans="1:8" ht="12.75">
      <c r="A37" s="68"/>
      <c r="B37" s="32"/>
      <c r="C37" s="32"/>
      <c r="D37" s="32"/>
      <c r="E37" s="32"/>
      <c r="F37" s="32"/>
      <c r="G37" s="65"/>
      <c r="H37" s="11"/>
    </row>
    <row r="38" spans="1:8" ht="12.75">
      <c r="A38" s="68" t="str">
        <f>'U.E. ALZIRA'!BG3</f>
        <v>Benicàssim</v>
      </c>
      <c r="B38" s="32">
        <f>'Gols marcats'!B38</f>
        <v>0</v>
      </c>
      <c r="C38" s="32">
        <f>'Gols marcats'!C38</f>
        <v>0</v>
      </c>
      <c r="D38" s="32">
        <f>'Gols marcats'!D38</f>
        <v>0</v>
      </c>
      <c r="E38" s="32">
        <f>'Gols marcats'!E38</f>
        <v>0</v>
      </c>
      <c r="F38" s="32">
        <f>'Gols marcats'!F38</f>
        <v>1</v>
      </c>
      <c r="G38" s="65">
        <f>'Gols marcats'!G38</f>
        <v>0</v>
      </c>
      <c r="H38" s="11">
        <f>SUM(B38:G38)</f>
        <v>1</v>
      </c>
    </row>
    <row r="39" spans="1:8" ht="12.75">
      <c r="A39" s="68"/>
      <c r="B39" s="154"/>
      <c r="C39" s="154"/>
      <c r="D39" s="154"/>
      <c r="E39" s="154"/>
      <c r="F39" s="154"/>
      <c r="G39" s="155"/>
      <c r="H39" s="11"/>
    </row>
    <row r="40" spans="1:8" ht="12.75">
      <c r="A40" s="68" t="str">
        <f>'U.E. ALZIRA'!BI3</f>
        <v>Acero</v>
      </c>
      <c r="B40" s="154">
        <f>'Gols marcats'!B40</f>
        <v>0</v>
      </c>
      <c r="C40" s="154">
        <f>'Gols marcats'!C40</f>
        <v>0</v>
      </c>
      <c r="D40" s="154">
        <f>'Gols marcats'!D40</f>
        <v>2</v>
      </c>
      <c r="E40" s="154">
        <f>'Gols marcats'!E40</f>
        <v>0</v>
      </c>
      <c r="F40" s="154">
        <f>'Gols marcats'!F40</f>
        <v>0</v>
      </c>
      <c r="G40" s="155">
        <f>'Gols marcats'!G40</f>
        <v>0</v>
      </c>
      <c r="H40" s="11">
        <f>SUM(B40:G40)</f>
        <v>2</v>
      </c>
    </row>
    <row r="41" spans="1:8" ht="12.75">
      <c r="A41" s="152"/>
      <c r="B41" s="154"/>
      <c r="C41" s="154"/>
      <c r="D41" s="154"/>
      <c r="E41" s="154"/>
      <c r="F41" s="154"/>
      <c r="G41" s="155"/>
      <c r="H41" s="11"/>
    </row>
    <row r="42" spans="1:8" ht="13.5" thickBot="1">
      <c r="A42" s="158" t="str">
        <f>'U.E. ALZIRA'!BK3</f>
        <v>Puçol</v>
      </c>
      <c r="B42" s="74">
        <f>'Gols marcats'!B42</f>
        <v>0</v>
      </c>
      <c r="C42" s="74">
        <f>'Gols marcats'!C42</f>
        <v>1</v>
      </c>
      <c r="D42" s="74">
        <f>'Gols marcats'!D42</f>
        <v>0</v>
      </c>
      <c r="E42" s="74">
        <f>'Gols marcats'!E42</f>
        <v>0</v>
      </c>
      <c r="F42" s="74">
        <f>'Gols marcats'!F42</f>
        <v>0</v>
      </c>
      <c r="G42" s="75">
        <f>'Gols marcats'!G42</f>
        <v>0</v>
      </c>
      <c r="H42" s="11">
        <f>SUM(B42:G42)</f>
        <v>1</v>
      </c>
    </row>
    <row r="43" spans="1:14" ht="14.25" thickBot="1" thickTop="1">
      <c r="A43" s="40" t="s">
        <v>37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7</v>
      </c>
      <c r="C45" s="57">
        <f>(B45/N45)</f>
        <v>0.1590909090909091</v>
      </c>
      <c r="D45" s="36">
        <f>SUM(C3:C40)</f>
        <v>7</v>
      </c>
      <c r="E45" s="57">
        <f>(D45/N45)</f>
        <v>0.1590909090909091</v>
      </c>
      <c r="F45" s="36">
        <f>SUM(D3:D40)</f>
        <v>7</v>
      </c>
      <c r="G45" s="58">
        <f>(F45/N45)</f>
        <v>0.1590909090909091</v>
      </c>
      <c r="H45" s="56">
        <f>SUM(E3:E40)</f>
        <v>5</v>
      </c>
      <c r="I45" s="57">
        <f>(H45/N45)</f>
        <v>0.11363636363636363</v>
      </c>
      <c r="J45" s="36">
        <f>SUM(F3:F40)</f>
        <v>4</v>
      </c>
      <c r="K45" s="57">
        <f>(J45/N45)</f>
        <v>0.09090909090909091</v>
      </c>
      <c r="L45" s="36">
        <f>SUM(G3:G40)</f>
        <v>13</v>
      </c>
      <c r="M45" s="58">
        <f>(L45/N45)</f>
        <v>0.29545454545454547</v>
      </c>
      <c r="N45" s="60">
        <f>SUM(H3:H42)</f>
        <v>44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G42" sqref="B4:G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65"/>
      <c r="H3" s="11"/>
    </row>
    <row r="4" spans="1:8" ht="12.75">
      <c r="A4" s="67" t="str">
        <f>'U.E. ALZIRA'!Y3</f>
        <v>Olímpic de Xàtiva</v>
      </c>
      <c r="B4" s="32">
        <f>'Gols encaixats'!B4</f>
        <v>1</v>
      </c>
      <c r="C4" s="32">
        <f>'Gols encaixats'!C4</f>
        <v>0</v>
      </c>
      <c r="D4" s="32">
        <f>'Gols encaixats'!D4</f>
        <v>0</v>
      </c>
      <c r="E4" s="32">
        <f>'Gols encaixats'!E4</f>
        <v>0</v>
      </c>
      <c r="F4" s="32">
        <f>'Gols encaixats'!F4</f>
        <v>1</v>
      </c>
      <c r="G4" s="65">
        <f>'Gols encaixats'!G4</f>
        <v>0</v>
      </c>
      <c r="H4" s="11">
        <f>SUM(B4:G4)</f>
        <v>2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Sueca</v>
      </c>
      <c r="B6" s="32">
        <f>'Gols encaixats'!B6</f>
        <v>0</v>
      </c>
      <c r="C6" s="32">
        <f>'Gols encaixats'!C6</f>
        <v>0</v>
      </c>
      <c r="D6" s="32">
        <f>'Gols encaixats'!D6</f>
        <v>0</v>
      </c>
      <c r="E6" s="32">
        <f>'Gols encaixats'!E6</f>
        <v>0</v>
      </c>
      <c r="F6" s="32">
        <f>'Gols encaixats'!F6</f>
        <v>0</v>
      </c>
      <c r="G6" s="65">
        <f>'Gols encaixats'!G6</f>
        <v>1</v>
      </c>
      <c r="H6" s="11">
        <f>SUM(B6:G6)</f>
        <v>1</v>
      </c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Carcaixent</v>
      </c>
      <c r="B8" s="32">
        <f>'Gols encaixats'!B8</f>
        <v>0</v>
      </c>
      <c r="C8" s="32">
        <f>'Gols encaixats'!C8</f>
        <v>0</v>
      </c>
      <c r="D8" s="32">
        <f>'Gols encaixats'!D8</f>
        <v>0</v>
      </c>
      <c r="E8" s="32">
        <f>'Gols encaixats'!E8</f>
        <v>0</v>
      </c>
      <c r="F8" s="32">
        <f>'Gols encaixats'!F8</f>
        <v>0</v>
      </c>
      <c r="G8" s="65">
        <f>'Gols encaixats'!G8</f>
        <v>0</v>
      </c>
      <c r="H8" s="11">
        <f>SUM(B8:G8)</f>
        <v>0</v>
      </c>
    </row>
    <row r="9" spans="1:8" ht="12.75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Tavernes</v>
      </c>
      <c r="B10" s="32">
        <f>'Gols encaixats'!B10</f>
        <v>1</v>
      </c>
      <c r="C10" s="32">
        <f>'Gols encaixats'!C10</f>
        <v>0</v>
      </c>
      <c r="D10" s="32">
        <f>'Gols encaixats'!D10</f>
        <v>0</v>
      </c>
      <c r="E10" s="32">
        <f>'Gols encaixats'!E10</f>
        <v>0</v>
      </c>
      <c r="F10" s="32">
        <f>'Gols encaixats'!F10</f>
        <v>0</v>
      </c>
      <c r="G10" s="65">
        <f>'Gols encaixats'!G10</f>
        <v>0</v>
      </c>
      <c r="H10" s="11">
        <f>SUM(B10:G10)</f>
        <v>1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Enguera</v>
      </c>
      <c r="B12" s="32">
        <f>'Gols encaixats'!B12</f>
        <v>0</v>
      </c>
      <c r="C12" s="32">
        <f>'Gols encaixats'!C12</f>
        <v>0</v>
      </c>
      <c r="D12" s="32">
        <f>'Gols encaixats'!D12</f>
        <v>0</v>
      </c>
      <c r="E12" s="32">
        <f>'Gols encaixats'!E12</f>
        <v>0</v>
      </c>
      <c r="F12" s="32">
        <f>'Gols encaixats'!F12</f>
        <v>0</v>
      </c>
      <c r="G12" s="65">
        <f>'Gols encaixats'!G12</f>
        <v>0</v>
      </c>
      <c r="H12" s="11">
        <f>SUM(B12:G12)</f>
        <v>0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Gandia B</v>
      </c>
      <c r="B14" s="32">
        <f>'Gols encaixats'!B14</f>
        <v>0</v>
      </c>
      <c r="C14" s="32">
        <f>'Gols encaixats'!C14</f>
        <v>0</v>
      </c>
      <c r="D14" s="32">
        <f>'Gols encaixats'!D14</f>
        <v>0</v>
      </c>
      <c r="E14" s="32">
        <f>'Gols encaixats'!E14</f>
        <v>0</v>
      </c>
      <c r="F14" s="32">
        <f>'Gols encaixats'!F14</f>
        <v>0</v>
      </c>
      <c r="G14" s="65">
        <f>'Gols encaixats'!G14</f>
        <v>0</v>
      </c>
      <c r="H14" s="11">
        <f>SUM(B14:G14)</f>
        <v>0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Monte Sión</v>
      </c>
      <c r="B16" s="32">
        <f>'Gols encaixats'!B16</f>
        <v>0</v>
      </c>
      <c r="C16" s="32">
        <f>'Gols encaixats'!C16</f>
        <v>0</v>
      </c>
      <c r="D16" s="32">
        <f>'Gols encaixats'!D16</f>
        <v>0</v>
      </c>
      <c r="E16" s="32">
        <f>'Gols encaixats'!E16</f>
        <v>0</v>
      </c>
      <c r="F16" s="32">
        <f>'Gols encaixats'!F16</f>
        <v>1</v>
      </c>
      <c r="G16" s="65">
        <f>'Gols encaixats'!G16</f>
        <v>0</v>
      </c>
      <c r="H16" s="11">
        <f>SUM(B16:G16)</f>
        <v>1</v>
      </c>
    </row>
    <row r="17" spans="1:8" ht="12.75">
      <c r="A17" s="68" t="str">
        <f>'U.E. ALZIRA'!AL3</f>
        <v>Barri la Llum</v>
      </c>
      <c r="B17" s="32">
        <f>'Gols encaixats'!B17</f>
        <v>0</v>
      </c>
      <c r="C17" s="32">
        <f>'Gols encaixats'!C17</f>
        <v>0</v>
      </c>
      <c r="D17" s="32">
        <f>'Gols encaixats'!D17</f>
        <v>0</v>
      </c>
      <c r="E17" s="32">
        <f>'Gols encaixats'!E17</f>
        <v>0</v>
      </c>
      <c r="F17" s="32">
        <f>'Gols encaixats'!F17</f>
        <v>0</v>
      </c>
      <c r="G17" s="65">
        <f>'Gols encaixats'!G17</f>
        <v>0</v>
      </c>
      <c r="H17" s="11">
        <f>SUM(B17:G17)</f>
        <v>0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Picassent</v>
      </c>
      <c r="B19" s="32">
        <f>'Gols encaixats'!B19</f>
        <v>0</v>
      </c>
      <c r="C19" s="32">
        <f>'Gols encaixats'!C19</f>
        <v>0</v>
      </c>
      <c r="D19" s="32">
        <f>'Gols encaixats'!D19</f>
        <v>0</v>
      </c>
      <c r="E19" s="32">
        <f>'Gols encaixats'!E19</f>
        <v>0</v>
      </c>
      <c r="F19" s="32">
        <f>'Gols encaixats'!F19</f>
        <v>0</v>
      </c>
      <c r="G19" s="65">
        <f>'Gols encaixats'!G19</f>
        <v>0</v>
      </c>
      <c r="H19" s="11">
        <f>SUM(B19:G19)</f>
        <v>0</v>
      </c>
    </row>
    <row r="20" spans="1:8" ht="12.75">
      <c r="A20" s="68" t="str">
        <f>'U.E. ALZIRA'!AO3</f>
        <v>Pobla Llarga</v>
      </c>
      <c r="B20" s="32">
        <f>'Gols encaixats'!B20</f>
        <v>0</v>
      </c>
      <c r="C20" s="32">
        <f>'Gols encaixats'!C20</f>
        <v>0</v>
      </c>
      <c r="D20" s="32">
        <f>'Gols encaixats'!D20</f>
        <v>0</v>
      </c>
      <c r="E20" s="32">
        <f>'Gols encaixats'!E20</f>
        <v>1</v>
      </c>
      <c r="F20" s="32">
        <f>'Gols encaixats'!F20</f>
        <v>0</v>
      </c>
      <c r="G20" s="65">
        <f>'Gols encaixats'!G20</f>
        <v>0</v>
      </c>
      <c r="H20" s="11">
        <f>SUM(B20:G20)</f>
        <v>1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Guadassuar</v>
      </c>
      <c r="B22" s="32">
        <f>'Gols encaixats'!B22</f>
        <v>0</v>
      </c>
      <c r="C22" s="32">
        <f>'Gols encaixats'!C22</f>
        <v>0</v>
      </c>
      <c r="D22" s="32">
        <f>'Gols encaixats'!D22</f>
        <v>0</v>
      </c>
      <c r="E22" s="32">
        <f>'Gols encaixats'!E22</f>
        <v>0</v>
      </c>
      <c r="F22" s="32">
        <f>'Gols encaixats'!F22</f>
        <v>0</v>
      </c>
      <c r="G22" s="65">
        <f>'Gols encaixats'!G22</f>
        <v>0</v>
      </c>
      <c r="H22" s="11">
        <f>SUM(B22:G22)</f>
        <v>0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 t="str">
        <f>'U.E. ALZIRA'!AS3</f>
        <v>Xirivella</v>
      </c>
      <c r="B24" s="32">
        <f>'Gols encaixats'!B24</f>
        <v>0</v>
      </c>
      <c r="C24" s="32">
        <f>'Gols encaixats'!C24</f>
        <v>0</v>
      </c>
      <c r="D24" s="32">
        <f>'Gols encaixats'!D24</f>
        <v>0</v>
      </c>
      <c r="E24" s="32">
        <f>'Gols encaixats'!E24</f>
        <v>1</v>
      </c>
      <c r="F24" s="32">
        <f>'Gols encaixats'!F24</f>
        <v>0</v>
      </c>
      <c r="G24" s="65">
        <f>'Gols encaixats'!G24</f>
        <v>2</v>
      </c>
      <c r="H24" s="11">
        <f aca="true" t="shared" si="0" ref="H24:H40">SUM(B24:G24)</f>
        <v>3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 t="str">
        <f>'U.E. ALZIRA'!AU3</f>
        <v>Torrent</v>
      </c>
      <c r="B26" s="32">
        <f>'Gols encaixats'!B26</f>
        <v>0</v>
      </c>
      <c r="C26" s="32">
        <f>'Gols encaixats'!C26</f>
        <v>0</v>
      </c>
      <c r="D26" s="32">
        <f>'Gols encaixats'!D26</f>
        <v>0</v>
      </c>
      <c r="E26" s="32">
        <f>'Gols encaixats'!E26</f>
        <v>0</v>
      </c>
      <c r="F26" s="32">
        <f>'Gols encaixats'!F26</f>
        <v>0</v>
      </c>
      <c r="G26" s="65">
        <f>'Gols encaixats'!G26</f>
        <v>0</v>
      </c>
      <c r="H26" s="11">
        <f t="shared" si="0"/>
        <v>0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Alberic</v>
      </c>
      <c r="B28" s="32">
        <f>'Gols encaixats'!B28</f>
        <v>0</v>
      </c>
      <c r="C28" s="32">
        <f>'Gols encaixats'!C28</f>
        <v>0</v>
      </c>
      <c r="D28" s="32">
        <f>'Gols encaixats'!D28</f>
        <v>0</v>
      </c>
      <c r="E28" s="32">
        <f>'Gols encaixats'!E28</f>
        <v>0</v>
      </c>
      <c r="F28" s="32">
        <f>'Gols encaixats'!F28</f>
        <v>0</v>
      </c>
      <c r="G28" s="65">
        <f>'Gols encaixats'!G28</f>
        <v>0</v>
      </c>
      <c r="H28" s="11">
        <f t="shared" si="0"/>
        <v>0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Catarroja</v>
      </c>
      <c r="B30" s="32">
        <f>'Gols encaixats'!B30</f>
        <v>1</v>
      </c>
      <c r="C30" s="32">
        <f>'Gols encaixats'!C30</f>
        <v>0</v>
      </c>
      <c r="D30" s="32">
        <f>'Gols encaixats'!D30</f>
        <v>0</v>
      </c>
      <c r="E30" s="32">
        <f>'Gols encaixats'!E30</f>
        <v>0</v>
      </c>
      <c r="F30" s="32">
        <f>'Gols encaixats'!F30</f>
        <v>1</v>
      </c>
      <c r="G30" s="65">
        <f>'Gols encaixats'!G30</f>
        <v>1</v>
      </c>
      <c r="H30" s="11">
        <f t="shared" si="0"/>
        <v>3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Paiporta</v>
      </c>
      <c r="B32" s="32">
        <f>'Gols encaixats'!B32</f>
        <v>0</v>
      </c>
      <c r="C32" s="32">
        <f>'Gols encaixats'!C32</f>
        <v>0</v>
      </c>
      <c r="D32" s="32">
        <f>'Gols encaixats'!D32</f>
        <v>0</v>
      </c>
      <c r="E32" s="32">
        <f>'Gols encaixats'!E32</f>
        <v>0</v>
      </c>
      <c r="F32" s="32">
        <f>'Gols encaixats'!F32</f>
        <v>0</v>
      </c>
      <c r="G32" s="65">
        <f>'Gols encaixats'!G32</f>
        <v>0</v>
      </c>
      <c r="H32" s="11">
        <f t="shared" si="0"/>
        <v>0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Discóbolo La Torre</v>
      </c>
      <c r="B35" s="32">
        <f>'Gols encaixats'!B35</f>
        <v>0</v>
      </c>
      <c r="C35" s="32">
        <f>'Gols encaixats'!C35</f>
        <v>0</v>
      </c>
      <c r="D35" s="32">
        <f>'Gols encaixats'!D35</f>
        <v>0</v>
      </c>
      <c r="E35" s="32">
        <f>'Gols encaixats'!E35</f>
        <v>0</v>
      </c>
      <c r="F35" s="32">
        <f>'Gols encaixats'!F35</f>
        <v>0</v>
      </c>
      <c r="G35" s="65">
        <f>'Gols encaixats'!G35</f>
        <v>0</v>
      </c>
      <c r="H35" s="11">
        <f t="shared" si="0"/>
        <v>0</v>
      </c>
    </row>
    <row r="36" spans="1:8" ht="12.75">
      <c r="A36" s="68"/>
      <c r="B36" s="32"/>
      <c r="C36" s="32"/>
      <c r="D36" s="32"/>
      <c r="E36" s="32"/>
      <c r="F36" s="32"/>
      <c r="G36" s="65"/>
      <c r="H36" s="11"/>
    </row>
    <row r="37" spans="1:8" ht="12.75">
      <c r="A37" s="68"/>
      <c r="B37" s="32"/>
      <c r="C37" s="32"/>
      <c r="D37" s="32"/>
      <c r="E37" s="32"/>
      <c r="F37" s="32"/>
      <c r="G37" s="65"/>
      <c r="H37" s="11"/>
    </row>
    <row r="38" spans="1:8" ht="12.75">
      <c r="A38" s="68" t="str">
        <f>'U.E. ALZIRA'!BG3</f>
        <v>Benicàssim</v>
      </c>
      <c r="B38" s="32">
        <f>'Gols encaixats'!B38</f>
        <v>0</v>
      </c>
      <c r="C38" s="32">
        <f>'Gols encaixats'!C38</f>
        <v>0</v>
      </c>
      <c r="D38" s="32">
        <f>'Gols encaixats'!D38</f>
        <v>0</v>
      </c>
      <c r="E38" s="32">
        <f>'Gols encaixats'!E38</f>
        <v>0</v>
      </c>
      <c r="F38" s="32">
        <f>'Gols encaixats'!F38</f>
        <v>1</v>
      </c>
      <c r="G38" s="65">
        <f>'Gols encaixats'!G38</f>
        <v>0</v>
      </c>
      <c r="H38" s="11">
        <f t="shared" si="0"/>
        <v>1</v>
      </c>
    </row>
    <row r="39" spans="1:8" ht="12.75">
      <c r="A39" s="68"/>
      <c r="B39" s="154"/>
      <c r="C39" s="154"/>
      <c r="D39" s="154"/>
      <c r="E39" s="154"/>
      <c r="F39" s="154"/>
      <c r="G39" s="155"/>
      <c r="H39" s="11"/>
    </row>
    <row r="40" spans="1:8" ht="12.75">
      <c r="A40" s="68" t="str">
        <f>'U.E. ALZIRA'!BI3</f>
        <v>Acero</v>
      </c>
      <c r="B40" s="154">
        <f>'Gols encaixats'!B40</f>
        <v>0</v>
      </c>
      <c r="C40" s="154">
        <f>'Gols encaixats'!C40</f>
        <v>0</v>
      </c>
      <c r="D40" s="154">
        <f>'Gols encaixats'!D40</f>
        <v>1</v>
      </c>
      <c r="E40" s="154">
        <f>'Gols encaixats'!E40</f>
        <v>0</v>
      </c>
      <c r="F40" s="154">
        <f>'Gols encaixats'!F40</f>
        <v>0</v>
      </c>
      <c r="G40" s="155">
        <f>'Gols encaixats'!G40</f>
        <v>0</v>
      </c>
      <c r="H40" s="11">
        <f t="shared" si="0"/>
        <v>1</v>
      </c>
    </row>
    <row r="41" spans="1:8" ht="12.75">
      <c r="A41" s="152"/>
      <c r="B41" s="154"/>
      <c r="C41" s="154"/>
      <c r="D41" s="154"/>
      <c r="E41" s="154"/>
      <c r="F41" s="154"/>
      <c r="G41" s="155"/>
      <c r="H41" s="11"/>
    </row>
    <row r="42" spans="1:8" ht="13.5" thickBot="1">
      <c r="A42" s="152" t="str">
        <f>'U.E. ALZIRA'!BK3</f>
        <v>Puçol</v>
      </c>
      <c r="B42" s="74">
        <f>'Gols encaixats'!B42</f>
        <v>0</v>
      </c>
      <c r="C42" s="74">
        <f>'Gols encaixats'!C42</f>
        <v>0</v>
      </c>
      <c r="D42" s="74">
        <f>'Gols encaixats'!D42</f>
        <v>1</v>
      </c>
      <c r="E42" s="74">
        <f>'Gols encaixats'!E42</f>
        <v>0</v>
      </c>
      <c r="F42" s="74">
        <f>'Gols encaixats'!F42</f>
        <v>0</v>
      </c>
      <c r="G42" s="75">
        <f>'Gols encaixats'!G42</f>
        <v>0</v>
      </c>
      <c r="H42" s="11">
        <f>SUM(B42:G42)</f>
        <v>1</v>
      </c>
    </row>
    <row r="43" spans="1:14" ht="14.25" thickBot="1" thickTop="1">
      <c r="A43" s="40" t="s">
        <v>39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3</v>
      </c>
      <c r="C45" s="57">
        <f>(B45/N45)</f>
        <v>0.2</v>
      </c>
      <c r="D45" s="36">
        <f>SUM(C3:C42)</f>
        <v>0</v>
      </c>
      <c r="E45" s="57">
        <f>(D45/N45)</f>
        <v>0</v>
      </c>
      <c r="F45" s="36">
        <f>SUM(D3:D42)</f>
        <v>2</v>
      </c>
      <c r="G45" s="58">
        <f>(F45/N45)</f>
        <v>0.13333333333333333</v>
      </c>
      <c r="H45" s="56">
        <f>SUM(E3:E42)</f>
        <v>2</v>
      </c>
      <c r="I45" s="57">
        <f>(H45/N45)</f>
        <v>0.13333333333333333</v>
      </c>
      <c r="J45" s="36">
        <f>SUM(F3:F42)</f>
        <v>4</v>
      </c>
      <c r="K45" s="57">
        <f>(J45/N45)</f>
        <v>0.26666666666666666</v>
      </c>
      <c r="L45" s="36">
        <f>SUM(G3:G42)</f>
        <v>4</v>
      </c>
      <c r="M45" s="58">
        <f>(L45/N45)</f>
        <v>0.26666666666666666</v>
      </c>
      <c r="N45" s="60">
        <f>SUM(H3:H42)</f>
        <v>15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A33" sqref="A33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>
        <f>'Gols marcats'!B3</f>
        <v>0</v>
      </c>
      <c r="C3" s="32">
        <f>'Gols marcats'!C3</f>
        <v>0</v>
      </c>
      <c r="D3" s="32">
        <f>'Gols marcats'!D3</f>
        <v>0</v>
      </c>
      <c r="E3" s="32">
        <f>'Gols marcats'!E3</f>
        <v>0</v>
      </c>
      <c r="F3" s="32">
        <f>'Gols marcats'!F3</f>
        <v>0</v>
      </c>
      <c r="G3" s="65">
        <f>'Gols marcats'!G3</f>
        <v>0</v>
      </c>
      <c r="H3" s="11">
        <f aca="true" t="shared" si="0" ref="H3:H41">SUM(B3:G3)</f>
        <v>0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Guadassuar</v>
      </c>
      <c r="B5" s="32">
        <f>'Gols marcats'!B5</f>
        <v>0</v>
      </c>
      <c r="C5" s="32">
        <f>'Gols marcats'!C5</f>
        <v>0</v>
      </c>
      <c r="D5" s="32">
        <f>'Gols marcats'!D5</f>
        <v>0</v>
      </c>
      <c r="E5" s="32">
        <f>'Gols marcats'!E5</f>
        <v>0</v>
      </c>
      <c r="F5" s="32">
        <f>'Gols marcats'!F5</f>
        <v>1</v>
      </c>
      <c r="G5" s="65">
        <f>'Gols marcats'!G5</f>
        <v>1</v>
      </c>
      <c r="H5" s="11">
        <f t="shared" si="0"/>
        <v>2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 t="str">
        <f>'U.E. ALZIRA'!AB3</f>
        <v>Xirivella</v>
      </c>
      <c r="B7" s="32">
        <f>'Gols marcats'!B7</f>
        <v>0</v>
      </c>
      <c r="C7" s="32">
        <f>'Gols marcats'!C7</f>
        <v>0</v>
      </c>
      <c r="D7" s="32">
        <f>'Gols marcats'!D7</f>
        <v>1</v>
      </c>
      <c r="E7" s="32">
        <f>'Gols marcats'!E7</f>
        <v>0</v>
      </c>
      <c r="F7" s="32">
        <f>'Gols marcats'!F7</f>
        <v>0</v>
      </c>
      <c r="G7" s="65">
        <f>'Gols marcats'!G7</f>
        <v>2</v>
      </c>
      <c r="H7" s="11">
        <f t="shared" si="0"/>
        <v>3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" customHeight="1">
      <c r="A9" s="68" t="str">
        <f>'U.E. ALZIRA'!AD3</f>
        <v>Torrent</v>
      </c>
      <c r="B9" s="32">
        <f>'Gols marcats'!B9</f>
        <v>0</v>
      </c>
      <c r="C9" s="32">
        <f>'Gols marcats'!C9</f>
        <v>0</v>
      </c>
      <c r="D9" s="32">
        <f>'Gols marcats'!D9</f>
        <v>0</v>
      </c>
      <c r="E9" s="32">
        <f>'Gols marcats'!E9</f>
        <v>0</v>
      </c>
      <c r="F9" s="32">
        <f>'Gols marcats'!F9</f>
        <v>0</v>
      </c>
      <c r="G9" s="65">
        <f>'Gols marcats'!G9</f>
        <v>0</v>
      </c>
      <c r="H9" s="11">
        <f t="shared" si="0"/>
        <v>0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Alberic</v>
      </c>
      <c r="B11" s="32">
        <f>'Gols marcats'!B11</f>
        <v>0</v>
      </c>
      <c r="C11" s="32">
        <f>'Gols marcats'!C11</f>
        <v>0</v>
      </c>
      <c r="D11" s="32">
        <f>'Gols marcats'!D11</f>
        <v>0</v>
      </c>
      <c r="E11" s="32">
        <f>'Gols marcats'!E11</f>
        <v>0</v>
      </c>
      <c r="F11" s="32">
        <f>'Gols marcats'!F11</f>
        <v>0</v>
      </c>
      <c r="G11" s="65">
        <f>'Gols marcats'!G11</f>
        <v>1</v>
      </c>
      <c r="H11" s="11">
        <f t="shared" si="0"/>
        <v>1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Catarroja</v>
      </c>
      <c r="B13" s="32">
        <f>'Gols marcats'!B13</f>
        <v>0</v>
      </c>
      <c r="C13" s="32">
        <f>'Gols marcats'!C13</f>
        <v>0</v>
      </c>
      <c r="D13" s="32">
        <f>'Gols marcats'!D13</f>
        <v>0</v>
      </c>
      <c r="E13" s="32">
        <f>'Gols marcats'!E13</f>
        <v>0</v>
      </c>
      <c r="F13" s="32">
        <f>'Gols marcats'!F13</f>
        <v>0</v>
      </c>
      <c r="G13" s="65">
        <f>'Gols marcats'!G13</f>
        <v>1</v>
      </c>
      <c r="H13" s="11">
        <f t="shared" si="0"/>
        <v>1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Paiporta</v>
      </c>
      <c r="B15" s="32">
        <f>'Gols marcats'!B15</f>
        <v>0</v>
      </c>
      <c r="C15" s="32">
        <f>'Gols marcats'!C15</f>
        <v>0</v>
      </c>
      <c r="D15" s="32">
        <f>'Gols marcats'!D15</f>
        <v>0</v>
      </c>
      <c r="E15" s="32">
        <f>'Gols marcats'!E15</f>
        <v>0</v>
      </c>
      <c r="F15" s="32">
        <f>'Gols marcats'!F15</f>
        <v>1</v>
      </c>
      <c r="G15" s="65">
        <f>'Gols marcats'!G15</f>
        <v>0</v>
      </c>
      <c r="H15" s="11">
        <f t="shared" si="0"/>
        <v>1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Discóbolo La Torre</v>
      </c>
      <c r="B18" s="32">
        <f>'Gols marcats'!B18</f>
        <v>0</v>
      </c>
      <c r="C18" s="32">
        <f>'Gols marcats'!C18</f>
        <v>0</v>
      </c>
      <c r="D18" s="32">
        <f>'Gols marcats'!D18</f>
        <v>0</v>
      </c>
      <c r="E18" s="32">
        <f>'Gols marcats'!E18</f>
        <v>0</v>
      </c>
      <c r="F18" s="32">
        <f>'Gols marcats'!F18</f>
        <v>0</v>
      </c>
      <c r="G18" s="65">
        <f>'Gols marcats'!G18</f>
        <v>1</v>
      </c>
      <c r="H18" s="11">
        <f t="shared" si="0"/>
        <v>1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Olímpic de Xàtiva</v>
      </c>
      <c r="B21" s="32">
        <f>'Gols marcats'!B21</f>
        <v>0</v>
      </c>
      <c r="C21" s="32">
        <f>'Gols marcats'!C21</f>
        <v>0</v>
      </c>
      <c r="D21" s="32">
        <f>'Gols marcats'!D21</f>
        <v>0</v>
      </c>
      <c r="E21" s="32">
        <f>'Gols marcats'!E21</f>
        <v>0</v>
      </c>
      <c r="F21" s="32">
        <f>'Gols marcats'!F21</f>
        <v>1</v>
      </c>
      <c r="G21" s="65">
        <f>'Gols marcats'!G21</f>
        <v>1</v>
      </c>
      <c r="H21" s="11">
        <f t="shared" si="0"/>
        <v>2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Sueca</v>
      </c>
      <c r="B23" s="32">
        <f>'Gols marcats'!B23</f>
        <v>0</v>
      </c>
      <c r="C23" s="32">
        <f>'Gols marcats'!C23</f>
        <v>0</v>
      </c>
      <c r="D23" s="32">
        <f>'Gols marcats'!D23</f>
        <v>0</v>
      </c>
      <c r="E23" s="32">
        <f>'Gols marcats'!E23</f>
        <v>1</v>
      </c>
      <c r="F23" s="32">
        <f>'Gols marcats'!F23</f>
        <v>0</v>
      </c>
      <c r="G23" s="65">
        <f>'Gols marcats'!G23</f>
        <v>0</v>
      </c>
      <c r="H23" s="11">
        <f t="shared" si="0"/>
        <v>1</v>
      </c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Carcaixent</v>
      </c>
      <c r="B25" s="32">
        <f>'Gols marcats'!B25</f>
        <v>0</v>
      </c>
      <c r="C25" s="32">
        <f>'Gols marcats'!C25</f>
        <v>0</v>
      </c>
      <c r="D25" s="32">
        <f>'Gols marcats'!D25</f>
        <v>0</v>
      </c>
      <c r="E25" s="32">
        <f>'Gols marcats'!E25</f>
        <v>0</v>
      </c>
      <c r="F25" s="32">
        <f>'Gols marcats'!F25</f>
        <v>0</v>
      </c>
      <c r="G25" s="65">
        <f>'Gols marcats'!G25</f>
        <v>1</v>
      </c>
      <c r="H25" s="11">
        <f t="shared" si="0"/>
        <v>1</v>
      </c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Tavernes</v>
      </c>
      <c r="B27" s="32">
        <f>'Gols marcats'!B27</f>
        <v>0</v>
      </c>
      <c r="C27" s="32">
        <f>'Gols marcats'!C27</f>
        <v>0</v>
      </c>
      <c r="D27" s="32">
        <f>'Gols marcats'!D27</f>
        <v>1</v>
      </c>
      <c r="E27" s="32">
        <f>'Gols marcats'!E27</f>
        <v>0</v>
      </c>
      <c r="F27" s="32">
        <f>'Gols marcats'!F27</f>
        <v>0</v>
      </c>
      <c r="G27" s="65">
        <f>'Gols marcats'!G27</f>
        <v>1</v>
      </c>
      <c r="H27" s="11">
        <f t="shared" si="0"/>
        <v>2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Enguera</v>
      </c>
      <c r="B29" s="32">
        <f>'Gols marcats'!B29</f>
        <v>0</v>
      </c>
      <c r="C29" s="32">
        <f>'Gols marcats'!C29</f>
        <v>0</v>
      </c>
      <c r="D29" s="32">
        <f>'Gols marcats'!D29</f>
        <v>0</v>
      </c>
      <c r="E29" s="32">
        <f>'Gols marcats'!E29</f>
        <v>0</v>
      </c>
      <c r="F29" s="32">
        <f>'Gols marcats'!F29</f>
        <v>0</v>
      </c>
      <c r="G29" s="65">
        <f>'Gols marcats'!G29</f>
        <v>0</v>
      </c>
      <c r="H29" s="11">
        <f t="shared" si="0"/>
        <v>0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Gandia B</v>
      </c>
      <c r="B31" s="32">
        <f>'Gols marcats'!B31</f>
        <v>0</v>
      </c>
      <c r="C31" s="32">
        <f>'Gols marcats'!C31</f>
        <v>0</v>
      </c>
      <c r="D31" s="32">
        <f>'Gols marcats'!D31</f>
        <v>0</v>
      </c>
      <c r="E31" s="32">
        <f>'Gols marcats'!E31</f>
        <v>1</v>
      </c>
      <c r="F31" s="32">
        <f>'Gols marcats'!F31</f>
        <v>2</v>
      </c>
      <c r="G31" s="65">
        <f>'Gols marcats'!G31</f>
        <v>0</v>
      </c>
      <c r="H31" s="11">
        <f t="shared" si="0"/>
        <v>3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Monte Sión</v>
      </c>
      <c r="B33" s="32">
        <f>'Gols marcats'!B33</f>
        <v>2</v>
      </c>
      <c r="C33" s="32">
        <f>'Gols marcats'!C33</f>
        <v>0</v>
      </c>
      <c r="D33" s="32">
        <f>'Gols marcats'!D33</f>
        <v>0</v>
      </c>
      <c r="E33" s="32">
        <f>'Gols marcats'!E33</f>
        <v>0</v>
      </c>
      <c r="F33" s="32">
        <f>'Gols marcats'!F33</f>
        <v>0</v>
      </c>
      <c r="G33" s="65">
        <f>'Gols marcats'!G33</f>
        <v>1</v>
      </c>
      <c r="H33" s="11">
        <f t="shared" si="0"/>
        <v>3</v>
      </c>
    </row>
    <row r="34" spans="1:8" ht="12.75">
      <c r="A34" s="68" t="str">
        <f>'U.E. ALZIRA'!BC3</f>
        <v>Barri la Llum</v>
      </c>
      <c r="B34" s="32">
        <f>'Gols marcats'!B34</f>
        <v>0</v>
      </c>
      <c r="C34" s="32">
        <f>'Gols marcats'!C34</f>
        <v>0</v>
      </c>
      <c r="D34" s="32">
        <f>'Gols marcats'!D34</f>
        <v>1</v>
      </c>
      <c r="E34" s="32">
        <f>'Gols marcats'!E34</f>
        <v>0</v>
      </c>
      <c r="F34" s="32">
        <f>'Gols marcats'!F34</f>
        <v>0</v>
      </c>
      <c r="G34" s="65">
        <f>'Gols marcats'!G34</f>
        <v>0</v>
      </c>
      <c r="H34" s="11">
        <f t="shared" si="0"/>
        <v>1</v>
      </c>
    </row>
    <row r="35" spans="1:8" ht="12.75">
      <c r="A35" s="68"/>
      <c r="B35" s="32"/>
      <c r="C35" s="32"/>
      <c r="D35" s="32"/>
      <c r="E35" s="32"/>
      <c r="F35" s="32"/>
      <c r="G35" s="65"/>
      <c r="H35" s="11"/>
    </row>
    <row r="36" spans="1:8" ht="12.75">
      <c r="A36" s="68" t="str">
        <f>'U.E. ALZIRA'!BE3</f>
        <v>Picassent</v>
      </c>
      <c r="B36" s="32">
        <f>'Gols marcats'!B36</f>
        <v>0</v>
      </c>
      <c r="C36" s="32">
        <f>'Gols marcats'!C36</f>
        <v>0</v>
      </c>
      <c r="D36" s="32">
        <f>'Gols marcats'!D36</f>
        <v>0</v>
      </c>
      <c r="E36" s="32">
        <f>'Gols marcats'!E36</f>
        <v>1</v>
      </c>
      <c r="F36" s="32">
        <f>'Gols marcats'!F36</f>
        <v>0</v>
      </c>
      <c r="G36" s="65">
        <f>'Gols marcats'!G36</f>
        <v>1</v>
      </c>
      <c r="H36" s="11">
        <f t="shared" si="0"/>
        <v>2</v>
      </c>
    </row>
    <row r="37" spans="1:8" ht="12.75">
      <c r="A37" s="68" t="str">
        <f>'U.E. ALZIRA'!BF3</f>
        <v>Acero</v>
      </c>
      <c r="B37" s="32">
        <f>'Gols marcats'!B37</f>
        <v>0</v>
      </c>
      <c r="C37" s="32">
        <f>'Gols marcats'!C37</f>
        <v>0</v>
      </c>
      <c r="D37" s="32">
        <f>'Gols marcats'!D37</f>
        <v>0</v>
      </c>
      <c r="E37" s="32">
        <f>'Gols marcats'!E37</f>
        <v>1</v>
      </c>
      <c r="F37" s="32">
        <f>'Gols marcats'!F37</f>
        <v>0</v>
      </c>
      <c r="G37" s="65">
        <f>'Gols marcats'!G37</f>
        <v>0</v>
      </c>
      <c r="H37" s="11">
        <f t="shared" si="0"/>
        <v>1</v>
      </c>
    </row>
    <row r="38" spans="1:8" ht="12.75">
      <c r="A38" s="68"/>
      <c r="B38" s="32"/>
      <c r="C38" s="32"/>
      <c r="D38" s="32"/>
      <c r="E38" s="32"/>
      <c r="F38" s="32"/>
      <c r="G38" s="65"/>
      <c r="H38" s="11"/>
    </row>
    <row r="39" spans="1:8" ht="12.75">
      <c r="A39" s="68" t="str">
        <f>'U.E. ALZIRA'!BH3</f>
        <v>Benicàssim</v>
      </c>
      <c r="B39" s="32">
        <f>'Gols marcats'!B39</f>
        <v>0</v>
      </c>
      <c r="C39" s="32">
        <f>'Gols marcats'!C39</f>
        <v>0</v>
      </c>
      <c r="D39" s="32">
        <f>'Gols marcats'!D39</f>
        <v>0</v>
      </c>
      <c r="E39" s="32">
        <f>'Gols marcats'!E39</f>
        <v>1</v>
      </c>
      <c r="F39" s="32">
        <f>'Gols marcats'!F39</f>
        <v>0</v>
      </c>
      <c r="G39" s="65">
        <f>'Gols marcats'!G39</f>
        <v>0</v>
      </c>
      <c r="H39" s="11">
        <f t="shared" si="0"/>
        <v>1</v>
      </c>
    </row>
    <row r="40" spans="1:8" ht="12.75">
      <c r="A40" s="68"/>
      <c r="B40" s="154"/>
      <c r="C40" s="154"/>
      <c r="D40" s="154"/>
      <c r="E40" s="154"/>
      <c r="F40" s="154"/>
      <c r="G40" s="155"/>
      <c r="H40" s="11"/>
    </row>
    <row r="41" spans="1:8" ht="12.75">
      <c r="A41" s="153" t="str">
        <f>'U.E. ALZIRA'!BJ3</f>
        <v>Puçol</v>
      </c>
      <c r="B41" s="32">
        <f>'Gols marcats'!B41</f>
        <v>0</v>
      </c>
      <c r="C41" s="32">
        <f>'Gols marcats'!C41</f>
        <v>0</v>
      </c>
      <c r="D41" s="32">
        <f>'Gols marcats'!D41</f>
        <v>0</v>
      </c>
      <c r="E41" s="32">
        <f>'Gols marcats'!E41</f>
        <v>0</v>
      </c>
      <c r="F41" s="32">
        <f>'Gols marcats'!F41</f>
        <v>0</v>
      </c>
      <c r="G41" s="65">
        <f>'Gols marcats'!G41</f>
        <v>2</v>
      </c>
      <c r="H41" s="11">
        <f t="shared" si="0"/>
        <v>2</v>
      </c>
    </row>
    <row r="42" spans="1:8" ht="13.5" thickBot="1">
      <c r="A42" s="152"/>
      <c r="B42" s="74"/>
      <c r="C42" s="74"/>
      <c r="D42" s="74"/>
      <c r="E42" s="74"/>
      <c r="F42" s="74"/>
      <c r="G42" s="75"/>
      <c r="H42" s="13"/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2</v>
      </c>
      <c r="C45" s="57">
        <f>(B45/N45)</f>
        <v>0.07142857142857142</v>
      </c>
      <c r="D45" s="36">
        <f>SUM(C3:C40)</f>
        <v>0</v>
      </c>
      <c r="E45" s="57">
        <f>(D45/N45)</f>
        <v>0</v>
      </c>
      <c r="F45" s="36">
        <f>SUM(D3:D40)</f>
        <v>3</v>
      </c>
      <c r="G45" s="58">
        <f>(F45/N45)</f>
        <v>0.10714285714285714</v>
      </c>
      <c r="H45" s="56">
        <f>SUM(E3:E40)</f>
        <v>5</v>
      </c>
      <c r="I45" s="57">
        <f>(H45/N45)</f>
        <v>0.17857142857142858</v>
      </c>
      <c r="J45" s="36">
        <f>SUM(F3:F40)</f>
        <v>5</v>
      </c>
      <c r="K45" s="57">
        <f>(J45/N45)</f>
        <v>0.17857142857142858</v>
      </c>
      <c r="L45" s="36">
        <f>SUM(G3:G40)</f>
        <v>11</v>
      </c>
      <c r="M45" s="58">
        <f>(L45/N45)</f>
        <v>0.39285714285714285</v>
      </c>
      <c r="N45" s="60">
        <f>SUM(H3:H42)</f>
        <v>28</v>
      </c>
    </row>
    <row r="46" ht="13.5" thickTop="1"/>
    <row r="47" ht="12.75">
      <c r="A47" s="61"/>
    </row>
    <row r="48" ht="12.75">
      <c r="A48" s="10"/>
    </row>
    <row r="49" ht="12.75">
      <c r="A49" s="10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K29" sqref="K29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>
        <f>'Gols encaixats'!B3</f>
        <v>0</v>
      </c>
      <c r="C3" s="32">
        <f>'Gols encaixats'!C3</f>
        <v>0</v>
      </c>
      <c r="D3" s="32">
        <f>'Gols encaixats'!D3</f>
        <v>0</v>
      </c>
      <c r="E3" s="32">
        <f>'Gols encaixats'!E3</f>
        <v>0</v>
      </c>
      <c r="F3" s="32">
        <f>'Gols encaixats'!F3</f>
        <v>0</v>
      </c>
      <c r="G3" s="65">
        <f>'Gols encaixats'!G3</f>
        <v>1</v>
      </c>
      <c r="H3" s="11">
        <f>SUM(B3:G3)</f>
        <v>1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Guadassuar</v>
      </c>
      <c r="B5" s="32">
        <f>'Gols encaixats'!B5</f>
        <v>0</v>
      </c>
      <c r="C5" s="32">
        <f>'Gols encaixats'!C5</f>
        <v>0</v>
      </c>
      <c r="D5" s="32">
        <f>'Gols encaixats'!D5</f>
        <v>0</v>
      </c>
      <c r="E5" s="32">
        <f>'Gols encaixats'!E5</f>
        <v>0</v>
      </c>
      <c r="F5" s="32">
        <f>'Gols encaixats'!F5</f>
        <v>0</v>
      </c>
      <c r="G5" s="65">
        <f>'Gols encaixats'!G5</f>
        <v>0</v>
      </c>
      <c r="H5" s="11">
        <f>SUM(B5:G5)</f>
        <v>0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 t="str">
        <f>'U.E. ALZIRA'!AB3</f>
        <v>Xirivella</v>
      </c>
      <c r="B7" s="32">
        <f>'Gols encaixats'!B7</f>
        <v>0</v>
      </c>
      <c r="C7" s="32">
        <f>'Gols encaixats'!C7</f>
        <v>0</v>
      </c>
      <c r="D7" s="32">
        <f>'Gols encaixats'!D7</f>
        <v>1</v>
      </c>
      <c r="E7" s="32">
        <f>'Gols encaixats'!E7</f>
        <v>0</v>
      </c>
      <c r="F7" s="32">
        <f>'Gols encaixats'!F7</f>
        <v>0</v>
      </c>
      <c r="G7" s="65">
        <f>'Gols encaixats'!G7</f>
        <v>0</v>
      </c>
      <c r="H7" s="11">
        <f>SUM(B7:G7)</f>
        <v>1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.75">
      <c r="A9" s="68" t="str">
        <f>'U.E. ALZIRA'!AD3</f>
        <v>Torrent</v>
      </c>
      <c r="B9" s="32">
        <f>'Gols encaixats'!B9</f>
        <v>0</v>
      </c>
      <c r="C9" s="32">
        <f>'Gols encaixats'!C9</f>
        <v>0</v>
      </c>
      <c r="D9" s="32">
        <f>'Gols encaixats'!D9</f>
        <v>1</v>
      </c>
      <c r="E9" s="32">
        <f>'Gols encaixats'!E9</f>
        <v>0</v>
      </c>
      <c r="F9" s="32">
        <f>'Gols encaixats'!F9</f>
        <v>0</v>
      </c>
      <c r="G9" s="65">
        <f>'Gols encaixats'!G9</f>
        <v>1</v>
      </c>
      <c r="H9" s="11">
        <f>SUM(B9:G9)</f>
        <v>2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Alberic</v>
      </c>
      <c r="B11" s="32">
        <f>'Gols encaixats'!B11</f>
        <v>0</v>
      </c>
      <c r="C11" s="32">
        <f>'Gols encaixats'!C11</f>
        <v>0</v>
      </c>
      <c r="D11" s="32">
        <f>'Gols encaixats'!D11</f>
        <v>1</v>
      </c>
      <c r="E11" s="32">
        <f>'Gols encaixats'!E11</f>
        <v>0</v>
      </c>
      <c r="F11" s="32">
        <f>'Gols encaixats'!F11</f>
        <v>0</v>
      </c>
      <c r="G11" s="65">
        <f>'Gols encaixats'!G11</f>
        <v>1</v>
      </c>
      <c r="H11" s="11">
        <f>SUM(B11:G11)</f>
        <v>2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Catarroja</v>
      </c>
      <c r="B13" s="32">
        <f>'Gols encaixats'!B13</f>
        <v>0</v>
      </c>
      <c r="C13" s="32">
        <f>'Gols encaixats'!C13</f>
        <v>0</v>
      </c>
      <c r="D13" s="32">
        <f>'Gols encaixats'!D13</f>
        <v>1</v>
      </c>
      <c r="E13" s="32">
        <f>'Gols encaixats'!E13</f>
        <v>1</v>
      </c>
      <c r="F13" s="32">
        <f>'Gols encaixats'!F13</f>
        <v>0</v>
      </c>
      <c r="G13" s="65">
        <f>'Gols encaixats'!G13</f>
        <v>0</v>
      </c>
      <c r="H13" s="11">
        <f>SUM(B13:G13)</f>
        <v>2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Paiporta</v>
      </c>
      <c r="B15" s="32">
        <f>'Gols encaixats'!B15</f>
        <v>0</v>
      </c>
      <c r="C15" s="32">
        <f>'Gols encaixats'!C15</f>
        <v>0</v>
      </c>
      <c r="D15" s="32">
        <f>'Gols encaixats'!D15</f>
        <v>0</v>
      </c>
      <c r="E15" s="32">
        <f>'Gols encaixats'!E15</f>
        <v>0</v>
      </c>
      <c r="F15" s="32">
        <f>'Gols encaixats'!F15</f>
        <v>0</v>
      </c>
      <c r="G15" s="65">
        <f>'Gols encaixats'!G15</f>
        <v>0</v>
      </c>
      <c r="H15" s="11">
        <f>SUM(B15:G15)</f>
        <v>0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Discóbolo La Torre</v>
      </c>
      <c r="B18" s="32">
        <f>'Gols encaixats'!B18</f>
        <v>0</v>
      </c>
      <c r="C18" s="32">
        <f>'Gols encaixats'!C18</f>
        <v>0</v>
      </c>
      <c r="D18" s="32">
        <f>'Gols encaixats'!D18</f>
        <v>0</v>
      </c>
      <c r="E18" s="32">
        <f>'Gols encaixats'!E18</f>
        <v>0</v>
      </c>
      <c r="F18" s="32">
        <f>'Gols encaixats'!F18</f>
        <v>0</v>
      </c>
      <c r="G18" s="65">
        <f>'Gols encaixats'!G18</f>
        <v>0</v>
      </c>
      <c r="H18" s="11">
        <f>SUM(B18:G18)</f>
        <v>0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Olímpic de Xàtiva</v>
      </c>
      <c r="B21" s="32">
        <f>'Gols encaixats'!B21</f>
        <v>0</v>
      </c>
      <c r="C21" s="32">
        <f>'Gols encaixats'!C21</f>
        <v>0</v>
      </c>
      <c r="D21" s="32">
        <f>'Gols encaixats'!D21</f>
        <v>1</v>
      </c>
      <c r="E21" s="32">
        <f>'Gols encaixats'!E21</f>
        <v>0</v>
      </c>
      <c r="F21" s="32">
        <f>'Gols encaixats'!F21</f>
        <v>0</v>
      </c>
      <c r="G21" s="65">
        <f>'Gols encaixats'!G21</f>
        <v>0</v>
      </c>
      <c r="H21" s="11">
        <f>SUM(B21:G21)</f>
        <v>1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Sueca</v>
      </c>
      <c r="B23" s="32">
        <f>'Gols encaixats'!B23</f>
        <v>0</v>
      </c>
      <c r="C23" s="32">
        <f>'Gols encaixats'!C23</f>
        <v>0</v>
      </c>
      <c r="D23" s="32">
        <f>'Gols encaixats'!D23</f>
        <v>0</v>
      </c>
      <c r="E23" s="32">
        <f>'Gols encaixats'!E23</f>
        <v>0</v>
      </c>
      <c r="F23" s="32">
        <f>'Gols encaixats'!F23</f>
        <v>0</v>
      </c>
      <c r="G23" s="65">
        <f>'Gols encaixats'!G23</f>
        <v>1</v>
      </c>
      <c r="H23" s="11">
        <f>SUM(B23:G23)</f>
        <v>1</v>
      </c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Carcaixent</v>
      </c>
      <c r="B25" s="32">
        <f>'Gols encaixats'!B25</f>
        <v>0</v>
      </c>
      <c r="C25" s="32">
        <f>'Gols encaixats'!C25</f>
        <v>0</v>
      </c>
      <c r="D25" s="32">
        <f>'Gols encaixats'!D25</f>
        <v>0</v>
      </c>
      <c r="E25" s="32">
        <f>'Gols encaixats'!E25</f>
        <v>0</v>
      </c>
      <c r="F25" s="32">
        <f>'Gols encaixats'!F25</f>
        <v>0</v>
      </c>
      <c r="G25" s="65">
        <f>'Gols encaixats'!G25</f>
        <v>0</v>
      </c>
      <c r="H25" s="11">
        <f>SUM(B25:G25)</f>
        <v>0</v>
      </c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Tavernes</v>
      </c>
      <c r="B27" s="32">
        <f>'Gols encaixats'!B27</f>
        <v>0</v>
      </c>
      <c r="C27" s="32">
        <f>'Gols encaixats'!C27</f>
        <v>0</v>
      </c>
      <c r="D27" s="32">
        <f>'Gols encaixats'!D27</f>
        <v>0</v>
      </c>
      <c r="E27" s="32">
        <f>'Gols encaixats'!E27</f>
        <v>0</v>
      </c>
      <c r="F27" s="32">
        <f>'Gols encaixats'!F27</f>
        <v>0</v>
      </c>
      <c r="G27" s="65">
        <f>'Gols encaixats'!G27</f>
        <v>0</v>
      </c>
      <c r="H27" s="11">
        <f>SUM(B27:G27)</f>
        <v>0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Enguera</v>
      </c>
      <c r="B29" s="32">
        <f>'Gols encaixats'!B29</f>
        <v>1</v>
      </c>
      <c r="C29" s="32">
        <f>'Gols encaixats'!C29</f>
        <v>0</v>
      </c>
      <c r="D29" s="32">
        <f>'Gols encaixats'!D29</f>
        <v>0</v>
      </c>
      <c r="E29" s="32">
        <f>'Gols encaixats'!E29</f>
        <v>0</v>
      </c>
      <c r="F29" s="32">
        <f>'Gols encaixats'!F29</f>
        <v>0</v>
      </c>
      <c r="G29" s="65">
        <f>'Gols encaixats'!G29</f>
        <v>0</v>
      </c>
      <c r="H29" s="11">
        <f>SUM(B29:G29)</f>
        <v>1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Gandia B</v>
      </c>
      <c r="B31" s="32">
        <f>'Gols encaixats'!B31</f>
        <v>1</v>
      </c>
      <c r="C31" s="32">
        <f>'Gols encaixats'!C31</f>
        <v>0</v>
      </c>
      <c r="D31" s="32">
        <f>'Gols encaixats'!D31</f>
        <v>0</v>
      </c>
      <c r="E31" s="32">
        <f>'Gols encaixats'!E31</f>
        <v>0</v>
      </c>
      <c r="F31" s="32">
        <f>'Gols encaixats'!F31</f>
        <v>0</v>
      </c>
      <c r="G31" s="65">
        <f>'Gols encaixats'!G31</f>
        <v>0</v>
      </c>
      <c r="H31" s="11">
        <f>SUM(B31:G31)</f>
        <v>1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Monte Sión</v>
      </c>
      <c r="B33" s="32">
        <f>'Gols encaixats'!B33</f>
        <v>1</v>
      </c>
      <c r="C33" s="32">
        <f>'Gols encaixats'!C33</f>
        <v>0</v>
      </c>
      <c r="D33" s="32">
        <f>'Gols encaixats'!D33</f>
        <v>0</v>
      </c>
      <c r="E33" s="32">
        <f>'Gols encaixats'!E33</f>
        <v>0</v>
      </c>
      <c r="F33" s="32">
        <f>'Gols encaixats'!F33</f>
        <v>0</v>
      </c>
      <c r="G33" s="163">
        <f>'Gols encaixats'!G33</f>
        <v>0</v>
      </c>
      <c r="H33" s="164">
        <f>'Gols encaixats'!H33</f>
        <v>1</v>
      </c>
    </row>
    <row r="34" spans="1:8" ht="12.75">
      <c r="A34" s="68" t="str">
        <f>'U.E. ALZIRA'!BC3</f>
        <v>Barri la Llum</v>
      </c>
      <c r="B34" s="32">
        <f>'Gols encaixats'!B34</f>
        <v>0</v>
      </c>
      <c r="C34" s="32">
        <f>'Gols encaixats'!C34</f>
        <v>0</v>
      </c>
      <c r="D34" s="32">
        <f>'Gols encaixats'!D34</f>
        <v>0</v>
      </c>
      <c r="E34" s="32">
        <f>'Gols encaixats'!E34</f>
        <v>1</v>
      </c>
      <c r="F34" s="32">
        <f>'Gols encaixats'!F34</f>
        <v>0</v>
      </c>
      <c r="G34" s="163">
        <f>'Gols encaixats'!G34</f>
        <v>1</v>
      </c>
      <c r="H34" s="164">
        <f>'Gols encaixats'!H34</f>
        <v>2</v>
      </c>
    </row>
    <row r="35" spans="1:8" ht="12.75">
      <c r="A35" s="68"/>
      <c r="B35" s="32"/>
      <c r="C35" s="32"/>
      <c r="D35" s="32"/>
      <c r="E35" s="32"/>
      <c r="F35" s="32"/>
      <c r="G35" s="163"/>
      <c r="H35" s="164"/>
    </row>
    <row r="36" spans="1:8" ht="12.75">
      <c r="A36" s="68" t="str">
        <f>'U.E. ALZIRA'!BE3</f>
        <v>Picassent</v>
      </c>
      <c r="B36" s="32">
        <f>'Gols encaixats'!B36</f>
        <v>0</v>
      </c>
      <c r="C36" s="32">
        <f>'Gols encaixats'!C36</f>
        <v>0</v>
      </c>
      <c r="D36" s="32">
        <f>'Gols encaixats'!D36</f>
        <v>0</v>
      </c>
      <c r="E36" s="32">
        <f>'Gols encaixats'!E36</f>
        <v>0</v>
      </c>
      <c r="F36" s="32">
        <f>'Gols encaixats'!F36</f>
        <v>0</v>
      </c>
      <c r="G36" s="65">
        <f>'Gols encaixats'!G36</f>
        <v>0</v>
      </c>
      <c r="H36" s="11">
        <f>SUM(B36:G36)</f>
        <v>0</v>
      </c>
    </row>
    <row r="37" spans="1:8" ht="12.75">
      <c r="A37" s="68" t="str">
        <f>'U.E. ALZIRA'!BF3</f>
        <v>Acero</v>
      </c>
      <c r="B37" s="32">
        <f>'Gols encaixats'!B37</f>
        <v>0</v>
      </c>
      <c r="C37" s="32">
        <f>'Gols encaixats'!C37</f>
        <v>1</v>
      </c>
      <c r="D37" s="32">
        <f>'Gols encaixats'!D37</f>
        <v>0</v>
      </c>
      <c r="E37" s="32">
        <f>'Gols encaixats'!E37</f>
        <v>0</v>
      </c>
      <c r="F37" s="32">
        <f>'Gols encaixats'!F37</f>
        <v>0</v>
      </c>
      <c r="G37" s="65">
        <f>'Gols encaixats'!G37</f>
        <v>0</v>
      </c>
      <c r="H37" s="11">
        <f>SUM(B37:G37)</f>
        <v>1</v>
      </c>
    </row>
    <row r="38" spans="1:8" ht="12.75">
      <c r="A38" s="68"/>
      <c r="B38" s="32"/>
      <c r="C38" s="32"/>
      <c r="D38" s="32"/>
      <c r="E38" s="32"/>
      <c r="F38" s="32"/>
      <c r="G38" s="65"/>
      <c r="H38" s="11"/>
    </row>
    <row r="39" spans="1:8" ht="12.75">
      <c r="A39" s="156" t="str">
        <f>'U.E. ALZIRA'!BH3</f>
        <v>Benicàssim</v>
      </c>
      <c r="B39" s="154">
        <f>'Gols encaixats'!B39</f>
        <v>0</v>
      </c>
      <c r="C39" s="154">
        <f>'Gols encaixats'!C39</f>
        <v>1</v>
      </c>
      <c r="D39" s="154">
        <f>'Gols encaixats'!D39</f>
        <v>0</v>
      </c>
      <c r="E39" s="154">
        <f>'Gols encaixats'!E39</f>
        <v>0</v>
      </c>
      <c r="F39" s="154">
        <f>'Gols encaixats'!F39</f>
        <v>1</v>
      </c>
      <c r="G39" s="155">
        <f>'Gols encaixats'!G39</f>
        <v>0</v>
      </c>
      <c r="H39" s="11">
        <f>SUM(B39:G39)</f>
        <v>2</v>
      </c>
    </row>
    <row r="40" spans="1:8" ht="12.75">
      <c r="A40" s="156"/>
      <c r="B40" s="154"/>
      <c r="C40" s="154"/>
      <c r="D40" s="154"/>
      <c r="E40" s="154"/>
      <c r="F40" s="154"/>
      <c r="G40" s="155"/>
      <c r="H40" s="11"/>
    </row>
    <row r="41" spans="1:8" ht="12.75">
      <c r="A41" s="157" t="str">
        <f>'U.E. ALZIRA'!BJ3</f>
        <v>Puçol</v>
      </c>
      <c r="B41" s="154">
        <f>'Gols encaixats'!B41</f>
        <v>1</v>
      </c>
      <c r="C41" s="154">
        <f>'Gols encaixats'!C41</f>
        <v>0</v>
      </c>
      <c r="D41" s="154">
        <f>'Gols encaixats'!D41</f>
        <v>0</v>
      </c>
      <c r="E41" s="154">
        <f>'Gols encaixats'!E41</f>
        <v>0</v>
      </c>
      <c r="F41" s="154">
        <f>'Gols encaixats'!F41</f>
        <v>0</v>
      </c>
      <c r="G41" s="155">
        <f>'Gols encaixats'!G41</f>
        <v>0</v>
      </c>
      <c r="H41" s="11">
        <f>SUM(B41:G41)</f>
        <v>1</v>
      </c>
    </row>
    <row r="42" spans="1:8" ht="13.5" thickBot="1">
      <c r="A42" s="152"/>
      <c r="B42" s="74"/>
      <c r="C42" s="74"/>
      <c r="D42" s="74"/>
      <c r="E42" s="74"/>
      <c r="F42" s="74"/>
      <c r="G42" s="75"/>
      <c r="H42" s="13"/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4</v>
      </c>
      <c r="C45" s="57">
        <f>(B45/N45)</f>
        <v>0.21052631578947367</v>
      </c>
      <c r="D45" s="36">
        <f>SUM(C3:C42)</f>
        <v>2</v>
      </c>
      <c r="E45" s="57">
        <f>(D45/N45)</f>
        <v>0.10526315789473684</v>
      </c>
      <c r="F45" s="36">
        <f>SUM(D3:D42)</f>
        <v>5</v>
      </c>
      <c r="G45" s="58">
        <f>(F45/N45)</f>
        <v>0.2631578947368421</v>
      </c>
      <c r="H45" s="56">
        <f>SUM(E3:E42)</f>
        <v>2</v>
      </c>
      <c r="I45" s="57">
        <f>(H45/N45)</f>
        <v>0.10526315789473684</v>
      </c>
      <c r="J45" s="36">
        <f>SUM(F3:F42)</f>
        <v>1</v>
      </c>
      <c r="K45" s="57">
        <f>(J45/N45)</f>
        <v>0.05263157894736842</v>
      </c>
      <c r="L45" s="36">
        <f>SUM(G3:G42)</f>
        <v>5</v>
      </c>
      <c r="M45" s="58">
        <f>(L45/N45)</f>
        <v>0.2631578947368421</v>
      </c>
      <c r="N45" s="60">
        <f>SUM(H3:H42)</f>
        <v>19</v>
      </c>
    </row>
    <row r="46" ht="13.5" thickTop="1"/>
    <row r="47" spans="1:14" s="62" customFormat="1" ht="12.75">
      <c r="A47" s="61"/>
      <c r="B47" s="39"/>
      <c r="D47" s="39"/>
      <c r="F47" s="39"/>
      <c r="H47" s="39"/>
      <c r="J47" s="39"/>
      <c r="L47" s="39"/>
      <c r="M47" s="13"/>
      <c r="N47" s="63"/>
    </row>
    <row r="48" spans="1:13" s="62" customFormat="1" ht="12.75">
      <c r="A48" s="10"/>
      <c r="B48" s="14"/>
      <c r="D48" s="14"/>
      <c r="F48" s="14"/>
      <c r="H48" s="14"/>
      <c r="J48" s="14"/>
      <c r="L48" s="14"/>
      <c r="M48" s="13"/>
    </row>
    <row r="49" spans="1:14" s="62" customFormat="1" ht="12.75">
      <c r="A49" s="10"/>
      <c r="B49" s="13"/>
      <c r="C49" s="64"/>
      <c r="D49" s="13"/>
      <c r="E49" s="64"/>
      <c r="F49" s="13"/>
      <c r="G49" s="64"/>
      <c r="H49" s="13"/>
      <c r="I49" s="64"/>
      <c r="J49" s="13"/>
      <c r="K49" s="64"/>
      <c r="L49" s="13"/>
      <c r="M49" s="64"/>
      <c r="N49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H1">
      <selection activeCell="AM4" sqref="AM4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</cols>
  <sheetData>
    <row r="1" spans="2:39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</row>
    <row r="2" spans="1:35" ht="12.75">
      <c r="A2" t="s">
        <v>33</v>
      </c>
      <c r="B2" s="1">
        <v>13</v>
      </c>
      <c r="C2" s="1">
        <v>16</v>
      </c>
      <c r="D2" s="1">
        <v>10</v>
      </c>
      <c r="E2" s="1">
        <v>12</v>
      </c>
      <c r="F2" s="1">
        <v>8</v>
      </c>
      <c r="G2" s="1">
        <v>9</v>
      </c>
      <c r="H2" s="1">
        <v>10</v>
      </c>
      <c r="I2" s="1">
        <v>16</v>
      </c>
      <c r="J2" s="1">
        <v>13</v>
      </c>
      <c r="K2" s="1">
        <v>11</v>
      </c>
      <c r="L2" s="1">
        <v>9</v>
      </c>
      <c r="M2" s="1">
        <v>6</v>
      </c>
      <c r="N2" s="1">
        <v>6</v>
      </c>
      <c r="O2" s="1">
        <v>5</v>
      </c>
      <c r="P2" s="1">
        <v>5</v>
      </c>
      <c r="Q2" s="1">
        <v>5</v>
      </c>
      <c r="R2" s="1">
        <v>5</v>
      </c>
      <c r="S2" s="1">
        <v>4</v>
      </c>
      <c r="T2" s="1">
        <v>3</v>
      </c>
      <c r="U2" s="1">
        <v>4</v>
      </c>
      <c r="V2" s="1">
        <v>4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B2" s="1">
        <v>4</v>
      </c>
      <c r="AC2" s="1">
        <v>4</v>
      </c>
      <c r="AD2" s="1">
        <v>4</v>
      </c>
      <c r="AE2" s="1">
        <v>4</v>
      </c>
      <c r="AF2" s="1">
        <v>3</v>
      </c>
      <c r="AG2" s="1">
        <v>4</v>
      </c>
      <c r="AH2" s="1">
        <v>4</v>
      </c>
      <c r="AI2" s="1">
        <v>3</v>
      </c>
    </row>
    <row r="4" spans="1:38" ht="12.75">
      <c r="A4" t="s">
        <v>146</v>
      </c>
      <c r="B4" s="1">
        <v>13</v>
      </c>
      <c r="C4" s="1">
        <v>16</v>
      </c>
      <c r="D4" s="1">
        <v>10</v>
      </c>
      <c r="E4" s="1">
        <v>12</v>
      </c>
      <c r="F4" s="1">
        <v>8</v>
      </c>
      <c r="G4" s="1">
        <v>9</v>
      </c>
      <c r="H4" s="1">
        <v>10</v>
      </c>
      <c r="I4" s="1">
        <v>16</v>
      </c>
      <c r="J4" s="1">
        <v>13</v>
      </c>
      <c r="K4" s="1">
        <v>11</v>
      </c>
      <c r="L4" s="1">
        <v>9</v>
      </c>
      <c r="M4" s="1">
        <v>6</v>
      </c>
      <c r="N4" s="1">
        <v>6</v>
      </c>
      <c r="O4" s="1">
        <v>5</v>
      </c>
      <c r="P4" s="1">
        <v>5</v>
      </c>
      <c r="Q4" s="1">
        <v>5</v>
      </c>
      <c r="R4" s="1">
        <v>5</v>
      </c>
      <c r="S4" s="1">
        <v>4</v>
      </c>
      <c r="T4" s="1">
        <v>3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H4" s="1">
        <v>3</v>
      </c>
      <c r="AI4" s="1">
        <v>3</v>
      </c>
      <c r="AJ4" s="1">
        <v>3</v>
      </c>
      <c r="AK4" s="1">
        <v>2</v>
      </c>
      <c r="AL4" s="1">
        <v>2</v>
      </c>
    </row>
    <row r="5" ht="12.75">
      <c r="A5" t="s">
        <v>147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2016-07-31T12:52:35Z</cp:lastPrinted>
  <dcterms:created xsi:type="dcterms:W3CDTF">1998-08-31T09:37:34Z</dcterms:created>
  <dcterms:modified xsi:type="dcterms:W3CDTF">2020-05-30T16:16:17Z</dcterms:modified>
  <cp:category/>
  <cp:version/>
  <cp:contentType/>
  <cp:contentStatus/>
</cp:coreProperties>
</file>