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. class. 38" sheetId="8" r:id="rId8"/>
    <sheet name="Classificacions" sheetId="9" r:id="rId9"/>
    <sheet name="Gr. Class. 42" sheetId="10" state="hidden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<sst xmlns="http://schemas.openxmlformats.org/spreadsheetml/2006/main" count="1228" uniqueCount="158">
  <si>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</si>
  <si>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</si>
  <si>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</si>
  <si>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</si>
  <si>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</si>
  <si>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</si>
  <si>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</si>
  <si>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</si>
  <si>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</si>
  <si>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</si>
  <si>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</si>
  <si>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</si>
  <si>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</si>
  <si>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</si>
  <si>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</si>
  <si>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</si>
  <si>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</si>
  <si>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</si>
  <si>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</si>
  <si>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</si>
  <si>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</si>
  <si>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</si>
  <si>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</si>
  <si>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</si>
  <si>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</si>
  <si>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</si>
  <si>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</si>
  <si>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</si>
  <si>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</si>
  <si>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</si>
  <si>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</si>
  <si>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</si>
  <si>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</si>
  <si>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</si>
  <si>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</si>
  <si>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</si>
  <si>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</si>
  <si>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</si>
  <si>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</si>
  <si>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</si>
  <si>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</si>
  <si>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</si>
  <si>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</si>
  <si>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</si>
  <si>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</si>
  <si>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</si>
  <si>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</si>
  <si>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</si>
  <si>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</si>
  <si>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</si>
  <si>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</si>
  <si>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</si>
  <si>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</si>
  <si>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</si>
  <si>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No convocat per</t>
  </si>
  <si>
    <t>GROGUES</t>
  </si>
  <si>
    <t xml:space="preserve"> DOBLE GROGA</t>
  </si>
  <si>
    <t>ROJA DIRECTA</t>
  </si>
  <si>
    <t>GOLES</t>
  </si>
  <si>
    <t>Central</t>
  </si>
  <si>
    <t>Davanter</t>
  </si>
  <si>
    <t>Portero</t>
  </si>
  <si>
    <t>Delegado</t>
  </si>
  <si>
    <t>2º Entre</t>
  </si>
  <si>
    <t>Entrenador</t>
  </si>
  <si>
    <t>Marcats els que jugaren. No sabem si foren amonestats</t>
  </si>
  <si>
    <t>Gandia</t>
  </si>
  <si>
    <t>Torrellano</t>
  </si>
  <si>
    <t>Castelló B</t>
  </si>
  <si>
    <t>At. Dénia</t>
  </si>
  <si>
    <t>Elx B</t>
  </si>
  <si>
    <t>Pinós</t>
  </si>
  <si>
    <t>Burjassot</t>
  </si>
  <si>
    <t>Gimnástico</t>
  </si>
  <si>
    <t>Carcaixent</t>
  </si>
  <si>
    <t>Vila-joiosa</t>
  </si>
  <si>
    <t>Santa Pola</t>
  </si>
  <si>
    <t>Llevant B</t>
  </si>
  <si>
    <t>Alcoià</t>
  </si>
  <si>
    <t>Vall d'Uixó</t>
  </si>
  <si>
    <t>Ontinyent</t>
  </si>
  <si>
    <t>Pego</t>
  </si>
  <si>
    <t>Borriana</t>
  </si>
  <si>
    <t>Eldense</t>
  </si>
  <si>
    <t>ALIAGA</t>
  </si>
  <si>
    <t>MATA</t>
  </si>
  <si>
    <t>BRU</t>
  </si>
  <si>
    <t>CAMPOS</t>
  </si>
  <si>
    <t>FAJARDO</t>
  </si>
  <si>
    <t>JOAN</t>
  </si>
  <si>
    <t>JUANJO</t>
  </si>
  <si>
    <t>KIKE</t>
  </si>
  <si>
    <t>OLMOS</t>
  </si>
  <si>
    <t>RODOLFO</t>
  </si>
  <si>
    <t>RODRI</t>
  </si>
  <si>
    <t>ÁLEX</t>
  </si>
  <si>
    <t>IBÁÑEZ</t>
  </si>
  <si>
    <t>JORGE</t>
  </si>
  <si>
    <t>LAFORA</t>
  </si>
  <si>
    <t>MARSAL</t>
  </si>
  <si>
    <t>MEJI</t>
  </si>
  <si>
    <t>NORMAN</t>
  </si>
  <si>
    <t>PELÁEZ</t>
  </si>
  <si>
    <t>PORTA</t>
  </si>
  <si>
    <t>RIFATERRA</t>
  </si>
  <si>
    <t>VARGAS</t>
  </si>
  <si>
    <t>DAVID PERIS</t>
  </si>
  <si>
    <t>ROBERTO NAVARRO</t>
  </si>
  <si>
    <t>ÓSCAR</t>
  </si>
  <si>
    <t>ROBERTO MOLLÀ</t>
  </si>
  <si>
    <t>ROMERO</t>
  </si>
  <si>
    <t>TONET</t>
  </si>
  <si>
    <t>Lat. Esq.</t>
  </si>
  <si>
    <t>Lat. Dret</t>
  </si>
  <si>
    <t xml:space="preserve">Mig of. </t>
  </si>
  <si>
    <t>Mig def.</t>
  </si>
  <si>
    <t>Int. Dret</t>
  </si>
  <si>
    <t>Lat.- Int. Esq.</t>
  </si>
  <si>
    <t>Mitjapunta</t>
  </si>
  <si>
    <t>T</t>
  </si>
  <si>
    <t>C</t>
  </si>
  <si>
    <t>3.0</t>
  </si>
  <si>
    <t>0-0</t>
  </si>
  <si>
    <t>0-1</t>
  </si>
  <si>
    <t>2-0</t>
  </si>
  <si>
    <t>1-2</t>
  </si>
  <si>
    <t>2-4</t>
  </si>
  <si>
    <t>1-1</t>
  </si>
  <si>
    <t>2-1</t>
  </si>
  <si>
    <t>3-2</t>
  </si>
  <si>
    <t>1-0</t>
  </si>
  <si>
    <t>0-3</t>
  </si>
  <si>
    <t>3-0</t>
  </si>
  <si>
    <t>4-0</t>
  </si>
  <si>
    <t>0-2</t>
  </si>
  <si>
    <t>Int. Esq.</t>
  </si>
  <si>
    <t>Falta un canvi Boli???</t>
  </si>
  <si>
    <t>L</t>
  </si>
  <si>
    <t>B</t>
  </si>
  <si>
    <t>E</t>
  </si>
  <si>
    <t>Falta un canvi que entra</t>
  </si>
  <si>
    <t>I</t>
  </si>
  <si>
    <t>Norman és substituït per Rodolfo</t>
  </si>
  <si>
    <t>CERVERÓ</t>
  </si>
  <si>
    <t>MAXI</t>
  </si>
  <si>
    <t>MONTALVÀ</t>
  </si>
  <si>
    <t>SEGUÍ</t>
  </si>
  <si>
    <t>S</t>
  </si>
  <si>
    <t>R</t>
  </si>
  <si>
    <t>Falten 2 gols</t>
  </si>
  <si>
    <t>Gol de penal de Rifa</t>
  </si>
  <si>
    <t>Gol de penal de Navarro</t>
  </si>
  <si>
    <t>Falten 4 gols</t>
  </si>
  <si>
    <t>Falten 3 gols</t>
  </si>
  <si>
    <t>Falta 1 gol</t>
  </si>
  <si>
    <t>ÁNGEL???</t>
  </si>
  <si>
    <t>Vinaròs</t>
  </si>
  <si>
    <t>Propia puerta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</si>
</sst>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b/>
      <u val="single"/>
      <sz val="12.75"/>
      <color indexed="8"/>
      <name val="Arial"/>
      <family val="2"/>
    </font>
    <font>
      <sz val="10.35"/>
      <color indexed="8"/>
      <name val="Arial"/>
      <family val="2"/>
    </font>
    <font>
      <sz val="14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/>
    </border>
    <border>
      <left style="thick"/>
      <right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/>
      <right style="thin"/>
      <top style="thin"/>
      <bottom/>
    </border>
    <border>
      <left/>
      <right/>
      <top style="thick"/>
      <bottom/>
    </border>
    <border>
      <left style="thin"/>
      <right style="thin"/>
      <top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thick"/>
      <top style="thin"/>
      <bottom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/>
      <right style="double"/>
      <top/>
      <bottom/>
    </border>
    <border>
      <left style="thick"/>
      <right style="thin">
        <color indexed="8"/>
      </right>
      <top/>
      <bottom style="thin">
        <color indexed="8"/>
      </bottom>
    </border>
    <border>
      <left/>
      <right style="double"/>
      <top/>
      <bottom style="thin"/>
    </border>
    <border>
      <left style="thin"/>
      <right style="double"/>
      <top style="thin"/>
      <bottom/>
    </border>
    <border>
      <left style="thick">
        <color indexed="8"/>
      </left>
      <right style="thin"/>
      <top style="thick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/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ck"/>
      <bottom>
        <color indexed="63"/>
      </bottom>
    </border>
    <border>
      <left>
        <color indexed="63"/>
      </left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 style="thick"/>
      <bottom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  <border>
      <left style="thin"/>
      <right style="double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 textRotation="90"/>
    </xf>
    <xf numFmtId="49" fontId="0" fillId="0" borderId="53" xfId="0" applyNumberForma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14" xfId="0" applyNumberForma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4" fillId="0" borderId="49" xfId="0" applyFont="1" applyFill="1" applyBorder="1" applyAlignment="1">
      <alignment horizontal="center" textRotation="90"/>
    </xf>
    <xf numFmtId="0" fontId="0" fillId="0" borderId="63" xfId="0" applyFill="1" applyBorder="1" applyAlignment="1">
      <alignment horizontal="center"/>
    </xf>
    <xf numFmtId="0" fontId="6" fillId="0" borderId="64" xfId="51" applyFont="1" applyFill="1" applyBorder="1" applyAlignment="1">
      <alignment horizontal="center"/>
      <protection/>
    </xf>
    <xf numFmtId="0" fontId="6" fillId="0" borderId="65" xfId="51" applyFont="1" applyFill="1" applyBorder="1" applyAlignment="1">
      <alignment horizontal="center" wrapText="1"/>
      <protection/>
    </xf>
    <xf numFmtId="0" fontId="0" fillId="0" borderId="6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49" fontId="0" fillId="0" borderId="66" xfId="0" applyNumberFormat="1" applyFont="1" applyFill="1" applyBorder="1" applyAlignment="1">
      <alignment horizontal="center" textRotation="90"/>
    </xf>
    <xf numFmtId="0" fontId="0" fillId="0" borderId="6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0" fillId="0" borderId="67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 quotePrefix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3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textRotation="90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 horizontal="right" vertical="center" textRotation="90"/>
    </xf>
    <xf numFmtId="0" fontId="0" fillId="0" borderId="0" xfId="0" applyFill="1" applyAlignment="1">
      <alignment horizontal="right" vertical="top" textRotation="90"/>
    </xf>
    <xf numFmtId="0" fontId="0" fillId="0" borderId="59" xfId="0" applyFont="1" applyFill="1" applyBorder="1" applyAlignment="1">
      <alignment/>
    </xf>
    <xf numFmtId="49" fontId="0" fillId="0" borderId="66" xfId="0" applyNumberForma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textRotation="90"/>
    </xf>
    <xf numFmtId="0" fontId="4" fillId="0" borderId="67" xfId="0" applyFont="1" applyFill="1" applyBorder="1" applyAlignment="1">
      <alignment horizontal="center" textRotation="90"/>
    </xf>
    <xf numFmtId="49" fontId="0" fillId="0" borderId="29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0" fillId="34" borderId="76" xfId="0" applyFont="1" applyFill="1" applyBorder="1" applyAlignment="1">
      <alignment horizontal="center"/>
    </xf>
    <xf numFmtId="0" fontId="0" fillId="34" borderId="7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2" fillId="0" borderId="62" xfId="0" applyFont="1" applyFill="1" applyBorder="1" applyAlignment="1">
      <alignment horizontal="center" vertical="top" textRotation="90"/>
    </xf>
    <xf numFmtId="0" fontId="2" fillId="0" borderId="82" xfId="0" applyFont="1" applyFill="1" applyBorder="1" applyAlignment="1">
      <alignment horizontal="center" vertical="top" textRotation="90"/>
    </xf>
    <xf numFmtId="0" fontId="2" fillId="0" borderId="81" xfId="0" applyFont="1" applyFill="1" applyBorder="1" applyAlignment="1">
      <alignment horizontal="center" vertical="top"/>
    </xf>
    <xf numFmtId="1" fontId="0" fillId="0" borderId="62" xfId="0" applyNumberFormat="1" applyFont="1" applyFill="1" applyBorder="1" applyAlignment="1">
      <alignment horizontal="center" vertical="top"/>
    </xf>
    <xf numFmtId="0" fontId="2" fillId="0" borderId="78" xfId="0" applyFont="1" applyFill="1" applyBorder="1" applyAlignment="1">
      <alignment horizontal="center"/>
    </xf>
    <xf numFmtId="0" fontId="6" fillId="0" borderId="83" xfId="51" applyFont="1" applyFill="1" applyBorder="1" applyAlignment="1">
      <alignment horizontal="center" wrapText="1"/>
      <protection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7" xfId="0" applyFont="1" applyFill="1" applyBorder="1" applyAlignment="1">
      <alignment/>
    </xf>
    <xf numFmtId="0" fontId="0" fillId="0" borderId="0" xfId="0" applyFont="1" applyFill="1" applyAlignment="1">
      <alignment textRotation="90"/>
    </xf>
    <xf numFmtId="49" fontId="0" fillId="0" borderId="5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6" fillId="0" borderId="91" xfId="51" applyFont="1" applyFill="1" applyBorder="1" applyAlignment="1">
      <alignment horizontal="center" wrapText="1"/>
      <protection/>
    </xf>
    <xf numFmtId="0" fontId="0" fillId="0" borderId="92" xfId="0" applyFont="1" applyFill="1" applyBorder="1" applyAlignment="1">
      <alignment horizontal="center"/>
    </xf>
    <xf numFmtId="0" fontId="6" fillId="0" borderId="63" xfId="51" applyFont="1" applyFill="1" applyBorder="1" applyAlignment="1">
      <alignment horizontal="center" wrapText="1"/>
      <protection/>
    </xf>
    <xf numFmtId="0" fontId="0" fillId="34" borderId="6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6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 textRotation="90"/>
    </xf>
    <xf numFmtId="0" fontId="0" fillId="0" borderId="0" xfId="0" applyFont="1" applyFill="1" applyAlignment="1">
      <alignment horizontal="center" vertical="top" textRotation="180"/>
    </xf>
    <xf numFmtId="0" fontId="0" fillId="0" borderId="0" xfId="0" applyFont="1" applyFill="1" applyBorder="1" applyAlignment="1">
      <alignment horizontal="center" vertical="top" textRotation="90"/>
    </xf>
    <xf numFmtId="0" fontId="0" fillId="35" borderId="87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top" textRotation="90"/>
    </xf>
    <xf numFmtId="0" fontId="57" fillId="36" borderId="12" xfId="0" applyFont="1" applyFill="1" applyBorder="1" applyAlignment="1">
      <alignment horizontal="center"/>
    </xf>
    <xf numFmtId="0" fontId="57" fillId="36" borderId="93" xfId="0" applyFont="1" applyFill="1" applyBorder="1" applyAlignment="1">
      <alignment horizontal="center"/>
    </xf>
    <xf numFmtId="0" fontId="0" fillId="36" borderId="87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top" textRotation="90"/>
    </xf>
    <xf numFmtId="0" fontId="0" fillId="35" borderId="13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1" fontId="0" fillId="37" borderId="31" xfId="0" applyNumberFormat="1" applyFont="1" applyFill="1" applyBorder="1" applyAlignment="1" quotePrefix="1">
      <alignment horizontal="center"/>
    </xf>
    <xf numFmtId="1" fontId="0" fillId="37" borderId="85" xfId="0" applyNumberFormat="1" applyFont="1" applyFill="1" applyBorder="1" applyAlignment="1" quotePrefix="1">
      <alignment horizontal="center"/>
    </xf>
    <xf numFmtId="0" fontId="0" fillId="37" borderId="87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top" textRotation="90"/>
    </xf>
    <xf numFmtId="0" fontId="0" fillId="34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top" textRotation="180"/>
    </xf>
    <xf numFmtId="0" fontId="0" fillId="0" borderId="6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79" xfId="0" applyFill="1" applyBorder="1" applyAlignment="1">
      <alignment vertical="top"/>
    </xf>
    <xf numFmtId="0" fontId="0" fillId="0" borderId="79" xfId="0" applyFont="1" applyFill="1" applyBorder="1" applyAlignment="1">
      <alignment horizontal="center" vertical="top" textRotation="90"/>
    </xf>
    <xf numFmtId="0" fontId="0" fillId="0" borderId="80" xfId="0" applyFont="1" applyFill="1" applyBorder="1" applyAlignment="1">
      <alignment horizontal="center" vertical="top" textRotation="90"/>
    </xf>
    <xf numFmtId="1" fontId="0" fillId="0" borderId="79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0" fontId="2" fillId="0" borderId="60" xfId="0" applyFont="1" applyFill="1" applyBorder="1" applyAlignment="1">
      <alignment horizontal="center" textRotation="90"/>
    </xf>
    <xf numFmtId="0" fontId="0" fillId="34" borderId="94" xfId="0" applyFont="1" applyFill="1" applyBorder="1" applyAlignment="1">
      <alignment horizontal="center"/>
    </xf>
    <xf numFmtId="0" fontId="0" fillId="34" borderId="9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9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vertical="top" textRotation="90"/>
    </xf>
    <xf numFmtId="0" fontId="0" fillId="34" borderId="28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79" xfId="0" applyFont="1" applyFill="1" applyBorder="1" applyAlignment="1">
      <alignment horizontal="center"/>
    </xf>
    <xf numFmtId="1" fontId="0" fillId="37" borderId="6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 textRotation="90"/>
    </xf>
    <xf numFmtId="0" fontId="58" fillId="34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textRotation="90"/>
    </xf>
    <xf numFmtId="0" fontId="0" fillId="35" borderId="14" xfId="0" applyFont="1" applyFill="1" applyBorder="1" applyAlignment="1">
      <alignment horizontal="center"/>
    </xf>
    <xf numFmtId="0" fontId="57" fillId="36" borderId="22" xfId="0" applyFont="1" applyFill="1" applyBorder="1" applyAlignment="1">
      <alignment horizontal="center"/>
    </xf>
    <xf numFmtId="0" fontId="0" fillId="34" borderId="97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57" fillId="38" borderId="13" xfId="0" applyFont="1" applyFill="1" applyBorder="1" applyAlignment="1">
      <alignment horizontal="center"/>
    </xf>
    <xf numFmtId="0" fontId="57" fillId="36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textRotation="90"/>
    </xf>
    <xf numFmtId="0" fontId="4" fillId="0" borderId="98" xfId="0" applyFont="1" applyFill="1" applyBorder="1" applyAlignment="1">
      <alignment horizontal="center" textRotation="90"/>
    </xf>
    <xf numFmtId="0" fontId="0" fillId="34" borderId="19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7" borderId="6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69" xfId="0" applyFill="1" applyBorder="1" applyAlignment="1">
      <alignment horizontal="center"/>
    </xf>
    <xf numFmtId="0" fontId="0" fillId="37" borderId="5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right" vertical="center"/>
    </xf>
    <xf numFmtId="0" fontId="0" fillId="34" borderId="99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60" fillId="0" borderId="87" xfId="0" applyFont="1" applyFill="1" applyBorder="1" applyAlignment="1">
      <alignment horizontal="center"/>
    </xf>
    <xf numFmtId="1" fontId="0" fillId="37" borderId="13" xfId="0" applyNumberFormat="1" applyFont="1" applyFill="1" applyBorder="1" applyAlignment="1">
      <alignment horizontal="center"/>
    </xf>
    <xf numFmtId="0" fontId="0" fillId="37" borderId="10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textRotation="90"/>
    </xf>
    <xf numFmtId="0" fontId="0" fillId="0" borderId="62" xfId="0" applyFill="1" applyBorder="1" applyAlignment="1">
      <alignment horizontal="center" textRotation="90"/>
    </xf>
    <xf numFmtId="49" fontId="2" fillId="0" borderId="88" xfId="0" applyNumberFormat="1" applyFont="1" applyFill="1" applyBorder="1" applyAlignment="1">
      <alignment horizontal="center" textRotation="90"/>
    </xf>
    <xf numFmtId="0" fontId="0" fillId="0" borderId="101" xfId="0" applyFill="1" applyBorder="1" applyAlignment="1">
      <alignment horizontal="center" textRotation="90"/>
    </xf>
    <xf numFmtId="0" fontId="0" fillId="0" borderId="102" xfId="0" applyFill="1" applyBorder="1" applyAlignment="1">
      <alignment horizontal="center" textRotation="90"/>
    </xf>
    <xf numFmtId="49" fontId="4" fillId="0" borderId="103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37" borderId="85" xfId="0" applyFont="1" applyFill="1" applyBorder="1" applyAlignment="1">
      <alignment horizontal="center" textRotation="90"/>
    </xf>
    <xf numFmtId="0" fontId="2" fillId="37" borderId="106" xfId="0" applyFont="1" applyFill="1" applyBorder="1" applyAlignment="1">
      <alignment horizontal="center" textRotation="90"/>
    </xf>
    <xf numFmtId="0" fontId="2" fillId="35" borderId="49" xfId="0" applyFont="1" applyFill="1" applyBorder="1" applyAlignment="1">
      <alignment horizontal="center" textRotation="90"/>
    </xf>
    <xf numFmtId="0" fontId="2" fillId="35" borderId="62" xfId="0" applyFont="1" applyFill="1" applyBorder="1" applyAlignment="1">
      <alignment horizontal="center" textRotation="90"/>
    </xf>
    <xf numFmtId="0" fontId="61" fillId="36" borderId="93" xfId="0" applyFont="1" applyFill="1" applyBorder="1" applyAlignment="1">
      <alignment horizontal="center" textRotation="90"/>
    </xf>
    <xf numFmtId="0" fontId="61" fillId="36" borderId="107" xfId="0" applyFont="1" applyFill="1" applyBorder="1" applyAlignment="1">
      <alignment horizontal="center" textRotation="90"/>
    </xf>
    <xf numFmtId="0" fontId="2" fillId="0" borderId="59" xfId="0" applyFont="1" applyFill="1" applyBorder="1" applyAlignment="1">
      <alignment horizontal="center" textRotation="90"/>
    </xf>
    <xf numFmtId="0" fontId="0" fillId="0" borderId="59" xfId="0" applyFill="1" applyBorder="1" applyAlignment="1">
      <alignment horizontal="center" textRotation="90"/>
    </xf>
    <xf numFmtId="0" fontId="0" fillId="39" borderId="13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87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U.E. ALZIR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05"/>
          <c:w val="0.89425"/>
          <c:h val="0.87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17</c:v>
                </c:pt>
                <c:pt idx="1">
                  <c:v>16</c:v>
                </c:pt>
                <c:pt idx="2">
                  <c:v>13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7">
                  <c:v>11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6">
                  <c:v>6</c:v>
                </c:pt>
                <c:pt idx="27">
                  <c:v>6</c:v>
                </c:pt>
                <c:pt idx="29">
                  <c:v>5</c:v>
                </c:pt>
                <c:pt idx="30">
                  <c:v>5</c:v>
                </c:pt>
                <c:pt idx="32">
                  <c:v>5</c:v>
                </c:pt>
                <c:pt idx="33">
                  <c:v>5</c:v>
                </c:pt>
                <c:pt idx="35">
                  <c:v>6</c:v>
                </c:pt>
                <c:pt idx="37">
                  <c:v>6</c:v>
                </c:pt>
              </c:numCache>
            </c:numRef>
          </c:val>
          <c:smooth val="0"/>
        </c:ser>
        <c:marker val="1"/>
        <c:axId val="15587286"/>
        <c:axId val="6540631"/>
      </c:lineChart>
      <c:catAx>
        <c:axId val="155872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0631"/>
        <c:crossesAt val="0"/>
        <c:auto val="1"/>
        <c:lblOffset val="100"/>
        <c:tickLblSkip val="1"/>
        <c:noMultiLvlLbl val="0"/>
      </c:catAx>
      <c:valAx>
        <c:axId val="6540631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28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"/>
          <c:w val="0.979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38"/>
                <c:pt idx="0">
                  <c:v>17</c:v>
                </c:pt>
                <c:pt idx="1">
                  <c:v>16</c:v>
                </c:pt>
                <c:pt idx="2">
                  <c:v>13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7">
                  <c:v>11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6">
                  <c:v>6</c:v>
                </c:pt>
                <c:pt idx="27">
                  <c:v>6</c:v>
                </c:pt>
                <c:pt idx="29">
                  <c:v>5</c:v>
                </c:pt>
                <c:pt idx="30">
                  <c:v>5</c:v>
                </c:pt>
                <c:pt idx="32">
                  <c:v>5</c:v>
                </c:pt>
                <c:pt idx="33">
                  <c:v>5</c:v>
                </c:pt>
                <c:pt idx="35">
                  <c:v>6</c:v>
                </c:pt>
                <c:pt idx="37">
                  <c:v>6</c:v>
                </c:pt>
              </c:numCache>
            </c:numRef>
          </c:val>
          <c:smooth val="0"/>
        </c:ser>
        <c:marker val="1"/>
        <c:axId val="22487832"/>
        <c:axId val="52422937"/>
      </c:lineChart>
      <c:catAx>
        <c:axId val="224878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2937"/>
        <c:crossesAt val="1"/>
        <c:auto val="1"/>
        <c:lblOffset val="100"/>
        <c:tickLblSkip val="1"/>
        <c:noMultiLvlLbl val="0"/>
      </c:catAx>
      <c:valAx>
        <c:axId val="52422937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783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22275"/>
          <c:w val="0.739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  <c:axId val="52047706"/>
        <c:axId val="27657691"/>
      </c:barChart>
      <c:catAx>
        <c:axId val="5204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7691"/>
        <c:crosses val="autoZero"/>
        <c:auto val="1"/>
        <c:lblOffset val="100"/>
        <c:tickLblSkip val="1"/>
        <c:noMultiLvlLbl val="0"/>
      </c:catAx>
      <c:valAx>
        <c:axId val="27657691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47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6125"/>
          <c:w val="0.775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axId val="52919452"/>
        <c:axId val="17212317"/>
      </c:barChart>
      <c:catAx>
        <c:axId val="5291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317"/>
        <c:crosses val="autoZero"/>
        <c:auto val="1"/>
        <c:lblOffset val="100"/>
        <c:tickLblSkip val="1"/>
        <c:noMultiLvlLbl val="0"/>
      </c:catAx>
      <c:valAx>
        <c:axId val="17212317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05"/>
          <c:w val="0.974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14</c:v>
                </c:pt>
                <c:pt idx="1">
                  <c:v>17</c:v>
                </c:pt>
              </c:numCache>
            </c:numRef>
          </c:val>
        </c:ser>
        <c:axId val="45058782"/>
        <c:axId val="43139679"/>
      </c:barChart>
      <c:catAx>
        <c:axId val="4505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39679"/>
        <c:crosses val="autoZero"/>
        <c:auto val="1"/>
        <c:lblOffset val="100"/>
        <c:tickLblSkip val="1"/>
        <c:noMultiLvlLbl val="0"/>
      </c:catAx>
      <c:valAx>
        <c:axId val="43139679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8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075"/>
          <c:w val="0.982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10</c:v>
                </c:pt>
                <c:pt idx="1">
                  <c:v>9</c:v>
                </c:pt>
                <c:pt idx="2">
                  <c:v>12</c:v>
                </c:pt>
              </c:numCache>
            </c:numRef>
          </c:val>
        </c:ser>
        <c:axId val="52615712"/>
        <c:axId val="64578081"/>
      </c:barChart>
      <c:catAx>
        <c:axId val="5261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8081"/>
        <c:crosses val="autoZero"/>
        <c:auto val="1"/>
        <c:lblOffset val="100"/>
        <c:tickLblSkip val="1"/>
        <c:noMultiLvlLbl val="0"/>
      </c:catAx>
      <c:valAx>
        <c:axId val="64578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5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075"/>
          <c:w val="0.982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11</c:v>
                </c:pt>
                <c:pt idx="1">
                  <c:v>20</c:v>
                </c:pt>
              </c:numCache>
            </c:numRef>
          </c:val>
        </c:ser>
        <c:axId val="36825698"/>
        <c:axId val="44860131"/>
      </c:barChart>
      <c:catAx>
        <c:axId val="3682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0131"/>
        <c:crosses val="autoZero"/>
        <c:auto val="1"/>
        <c:lblOffset val="100"/>
        <c:tickLblSkip val="1"/>
        <c:noMultiLvlLbl val="0"/>
      </c:catAx>
      <c:valAx>
        <c:axId val="4486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5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075"/>
          <c:w val="0.982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14</c:v>
                </c:pt>
                <c:pt idx="1">
                  <c:v>11</c:v>
                </c:pt>
                <c:pt idx="2">
                  <c:v>6</c:v>
                </c:pt>
              </c:numCache>
            </c:numRef>
          </c:val>
        </c:ser>
        <c:axId val="30227364"/>
        <c:axId val="18621605"/>
      </c:barChart>
      <c:catAx>
        <c:axId val="30227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1605"/>
        <c:crosses val="autoZero"/>
        <c:auto val="1"/>
        <c:lblOffset val="100"/>
        <c:tickLblSkip val="1"/>
        <c:noMultiLvlLbl val="0"/>
      </c:catAx>
      <c:valAx>
        <c:axId val="1862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7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70" zoomScaleNormal="70" zoomScalePageLayoutView="0" workbookViewId="0" topLeftCell="A1">
      <pane xSplit="1" topLeftCell="HR1" activePane="topRight" state="frozen"/>
      <selection pane="topLeft" activeCell="A8" sqref="A8"/>
      <selection pane="topRight" activeCell="C21" sqref="C21:L31"/>
    </sheetView>
  </sheetViews>
  <sheetFormatPr defaultColWidth="0" defaultRowHeight="12.75"/>
  <cols>
    <col min="1" max="1" width="19.140625" style="71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13" width="4.28125" style="2" customWidth="1"/>
    <col min="14" max="17" width="4.28125" style="2" hidden="1" customWidth="1"/>
    <col min="18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7" width="4.00390625" style="2" hidden="1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00390625" style="124" customWidth="1"/>
    <col min="80" max="80" width="4.140625" style="124" customWidth="1"/>
    <col min="81" max="81" width="4.00390625" style="124" customWidth="1"/>
    <col min="82" max="82" width="4.140625" style="124" customWidth="1"/>
    <col min="83" max="83" width="4.7109375" style="124" customWidth="1"/>
    <col min="84" max="85" width="4.140625" style="124" customWidth="1"/>
    <col min="86" max="86" width="4.00390625" style="124" customWidth="1"/>
    <col min="87" max="87" width="4.421875" style="124" customWidth="1"/>
    <col min="88" max="88" width="4.28125" style="124" customWidth="1"/>
    <col min="89" max="89" width="4.00390625" style="124" customWidth="1"/>
    <col min="90" max="90" width="4.140625" style="124" customWidth="1"/>
    <col min="91" max="91" width="4.00390625" style="124" customWidth="1"/>
    <col min="92" max="92" width="4.28125" style="124" customWidth="1"/>
    <col min="93" max="93" width="4.00390625" style="124" customWidth="1"/>
    <col min="94" max="95" width="4.140625" style="124" customWidth="1"/>
    <col min="96" max="96" width="4.00390625" style="124" customWidth="1"/>
    <col min="97" max="97" width="4.140625" style="124" customWidth="1"/>
    <col min="98" max="98" width="4.00390625" style="124" customWidth="1"/>
    <col min="99" max="99" width="4.140625" style="124" customWidth="1"/>
    <col min="100" max="100" width="4.00390625" style="124" customWidth="1"/>
    <col min="101" max="101" width="4.8515625" style="124" customWidth="1"/>
    <col min="102" max="106" width="4.00390625" style="124" customWidth="1"/>
    <col min="107" max="112" width="4.00390625" style="124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1" width="4.00390625" style="2" customWidth="1"/>
    <col min="152" max="155" width="4.00390625" style="2" hidden="1" customWidth="1"/>
    <col min="156" max="157" width="4.140625" style="3" hidden="1" customWidth="1"/>
    <col min="158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198" width="4.00390625" style="2" customWidth="1"/>
    <col min="199" max="204" width="4.00390625" style="2" hidden="1" customWidth="1"/>
    <col min="205" max="208" width="4.140625" style="60" hidden="1" customWidth="1"/>
    <col min="209" max="240" width="4.140625" style="60" customWidth="1"/>
    <col min="241" max="244" width="4.140625" style="12" customWidth="1"/>
    <col min="245" max="247" width="4.140625" style="60" customWidth="1"/>
    <col min="248" max="253" width="4.140625" style="60" hidden="1" customWidth="1"/>
    <col min="254" max="16384" width="11.421875" style="60" hidden="1" customWidth="1"/>
  </cols>
  <sheetData>
    <row r="1" spans="9:112" ht="13.5" thickBot="1">
      <c r="I1" s="2">
        <f>(90*K1)</f>
        <v>3420</v>
      </c>
      <c r="K1" s="2">
        <v>38</v>
      </c>
      <c r="BG1" s="71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</row>
    <row r="2" spans="1:256" s="79" customFormat="1" ht="25.5" customHeight="1" thickBot="1" thickTop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38" t="s">
        <v>54</v>
      </c>
      <c r="P2" s="339"/>
      <c r="Q2" s="340"/>
      <c r="R2" s="74"/>
      <c r="S2" s="74"/>
      <c r="T2" s="74"/>
      <c r="U2" s="74"/>
      <c r="V2" s="75"/>
      <c r="W2" s="76"/>
      <c r="X2" s="279" t="s">
        <v>121</v>
      </c>
      <c r="Y2" s="120" t="s">
        <v>122</v>
      </c>
      <c r="Z2" s="120" t="s">
        <v>123</v>
      </c>
      <c r="AA2" s="120" t="s">
        <v>124</v>
      </c>
      <c r="AB2" s="120" t="s">
        <v>125</v>
      </c>
      <c r="AC2" s="120" t="s">
        <v>126</v>
      </c>
      <c r="AD2" s="120" t="s">
        <v>127</v>
      </c>
      <c r="AE2" s="120" t="s">
        <v>128</v>
      </c>
      <c r="AF2" s="120" t="s">
        <v>122</v>
      </c>
      <c r="AG2" s="120" t="s">
        <v>129</v>
      </c>
      <c r="AH2" s="120" t="s">
        <v>124</v>
      </c>
      <c r="AI2" s="120" t="s">
        <v>122</v>
      </c>
      <c r="AJ2" s="120" t="s">
        <v>130</v>
      </c>
      <c r="AK2" s="120" t="s">
        <v>123</v>
      </c>
      <c r="AL2" s="120" t="s">
        <v>131</v>
      </c>
      <c r="AM2" s="120" t="s">
        <v>124</v>
      </c>
      <c r="AN2" s="120" t="s">
        <v>122</v>
      </c>
      <c r="AO2" s="120" t="s">
        <v>130</v>
      </c>
      <c r="AP2" s="120" t="s">
        <v>132</v>
      </c>
      <c r="AQ2" s="120" t="s">
        <v>130</v>
      </c>
      <c r="AR2" s="120" t="s">
        <v>123</v>
      </c>
      <c r="AS2" s="120" t="s">
        <v>130</v>
      </c>
      <c r="AT2" s="120" t="s">
        <v>130</v>
      </c>
      <c r="AU2" s="120" t="s">
        <v>128</v>
      </c>
      <c r="AV2" s="120" t="s">
        <v>127</v>
      </c>
      <c r="AW2" s="120" t="s">
        <v>123</v>
      </c>
      <c r="AX2" s="120" t="s">
        <v>127</v>
      </c>
      <c r="AY2" s="120" t="s">
        <v>124</v>
      </c>
      <c r="AZ2" s="120" t="s">
        <v>123</v>
      </c>
      <c r="BA2" s="120" t="s">
        <v>122</v>
      </c>
      <c r="BB2" s="120" t="s">
        <v>133</v>
      </c>
      <c r="BC2" s="120" t="s">
        <v>134</v>
      </c>
      <c r="BD2" s="120" t="s">
        <v>123</v>
      </c>
      <c r="BE2" s="120" t="s">
        <v>128</v>
      </c>
      <c r="BF2" s="120" t="s">
        <v>122</v>
      </c>
      <c r="BG2" s="120" t="s">
        <v>134</v>
      </c>
      <c r="BH2" s="120" t="s">
        <v>132</v>
      </c>
      <c r="BI2" s="120" t="s">
        <v>129</v>
      </c>
      <c r="BJ2" s="101"/>
      <c r="BK2" s="101"/>
      <c r="BL2" s="101"/>
      <c r="BM2" s="111"/>
      <c r="BN2" s="101"/>
      <c r="BO2" s="110"/>
      <c r="BP2" s="76"/>
      <c r="BQ2" s="78" t="str">
        <f aca="true" t="shared" si="0" ref="BQ2:BZ3">X2</f>
        <v>3.0</v>
      </c>
      <c r="BR2" s="77" t="str">
        <f t="shared" si="0"/>
        <v>0-0</v>
      </c>
      <c r="BS2" s="77" t="str">
        <f t="shared" si="0"/>
        <v>0-1</v>
      </c>
      <c r="BT2" s="77" t="str">
        <f t="shared" si="0"/>
        <v>2-0</v>
      </c>
      <c r="BU2" s="77" t="str">
        <f t="shared" si="0"/>
        <v>1-2</v>
      </c>
      <c r="BV2" s="77" t="str">
        <f t="shared" si="0"/>
        <v>2-4</v>
      </c>
      <c r="BW2" s="77" t="str">
        <f t="shared" si="0"/>
        <v>1-1</v>
      </c>
      <c r="BX2" s="77" t="str">
        <f t="shared" si="0"/>
        <v>2-1</v>
      </c>
      <c r="BY2" s="77" t="str">
        <f t="shared" si="0"/>
        <v>0-0</v>
      </c>
      <c r="BZ2" s="77" t="str">
        <f t="shared" si="0"/>
        <v>3-2</v>
      </c>
      <c r="CA2" s="120" t="str">
        <f aca="true" t="shared" si="1" ref="CA2:CF3">AH2</f>
        <v>2-0</v>
      </c>
      <c r="CB2" s="120" t="str">
        <f t="shared" si="1"/>
        <v>0-0</v>
      </c>
      <c r="CC2" s="120" t="str">
        <f t="shared" si="1"/>
        <v>1-0</v>
      </c>
      <c r="CD2" s="120" t="str">
        <f t="shared" si="1"/>
        <v>0-1</v>
      </c>
      <c r="CE2" s="120" t="str">
        <f t="shared" si="1"/>
        <v>0-3</v>
      </c>
      <c r="CF2" s="120" t="str">
        <f aca="true" t="shared" si="2" ref="CF2:DF2">AM2</f>
        <v>2-0</v>
      </c>
      <c r="CG2" s="120" t="str">
        <f>AN2</f>
        <v>0-0</v>
      </c>
      <c r="CH2" s="120" t="str">
        <f>AO2</f>
        <v>1-0</v>
      </c>
      <c r="CI2" s="120" t="str">
        <f t="shared" si="2"/>
        <v>3-0</v>
      </c>
      <c r="CJ2" s="120" t="str">
        <f t="shared" si="2"/>
        <v>1-0</v>
      </c>
      <c r="CK2" s="120" t="str">
        <f t="shared" si="2"/>
        <v>0-1</v>
      </c>
      <c r="CL2" s="120" t="str">
        <f t="shared" si="2"/>
        <v>1-0</v>
      </c>
      <c r="CM2" s="120" t="str">
        <f t="shared" si="2"/>
        <v>1-0</v>
      </c>
      <c r="CN2" s="120" t="str">
        <f t="shared" si="2"/>
        <v>2-1</v>
      </c>
      <c r="CO2" s="120" t="str">
        <f t="shared" si="2"/>
        <v>1-1</v>
      </c>
      <c r="CP2" s="120" t="str">
        <f t="shared" si="2"/>
        <v>0-1</v>
      </c>
      <c r="CQ2" s="120" t="str">
        <f t="shared" si="2"/>
        <v>1-1</v>
      </c>
      <c r="CR2" s="120" t="str">
        <f t="shared" si="2"/>
        <v>2-0</v>
      </c>
      <c r="CS2" s="120" t="str">
        <f t="shared" si="2"/>
        <v>0-1</v>
      </c>
      <c r="CT2" s="120" t="str">
        <f t="shared" si="2"/>
        <v>0-0</v>
      </c>
      <c r="CU2" s="120" t="str">
        <f t="shared" si="2"/>
        <v>4-0</v>
      </c>
      <c r="CV2" s="120" t="str">
        <f t="shared" si="2"/>
        <v>0-2</v>
      </c>
      <c r="CW2" s="120" t="str">
        <f t="shared" si="2"/>
        <v>0-1</v>
      </c>
      <c r="CX2" s="120" t="str">
        <f t="shared" si="2"/>
        <v>2-1</v>
      </c>
      <c r="CY2" s="120" t="str">
        <f t="shared" si="2"/>
        <v>0-0</v>
      </c>
      <c r="CZ2" s="120" t="str">
        <f t="shared" si="2"/>
        <v>0-2</v>
      </c>
      <c r="DA2" s="120" t="str">
        <f t="shared" si="2"/>
        <v>3-0</v>
      </c>
      <c r="DB2" s="120" t="str">
        <f t="shared" si="2"/>
        <v>3-2</v>
      </c>
      <c r="DC2" s="120">
        <f t="shared" si="2"/>
        <v>0</v>
      </c>
      <c r="DD2" s="120">
        <f t="shared" si="2"/>
        <v>0</v>
      </c>
      <c r="DE2" s="120">
        <f t="shared" si="2"/>
        <v>0</v>
      </c>
      <c r="DF2" s="120">
        <f t="shared" si="2"/>
        <v>0</v>
      </c>
      <c r="DG2" s="120">
        <f>BN2</f>
        <v>0</v>
      </c>
      <c r="DH2" s="120">
        <f>BO2</f>
        <v>0</v>
      </c>
      <c r="DI2" s="76"/>
      <c r="DJ2" s="78" t="str">
        <f aca="true" t="shared" si="3" ref="DJ2:DS3">BQ2</f>
        <v>3.0</v>
      </c>
      <c r="DK2" s="77" t="str">
        <f t="shared" si="3"/>
        <v>0-0</v>
      </c>
      <c r="DL2" s="77" t="str">
        <f t="shared" si="3"/>
        <v>0-1</v>
      </c>
      <c r="DM2" s="77" t="str">
        <f t="shared" si="3"/>
        <v>2-0</v>
      </c>
      <c r="DN2" s="77" t="str">
        <f t="shared" si="3"/>
        <v>1-2</v>
      </c>
      <c r="DO2" s="77" t="str">
        <f t="shared" si="3"/>
        <v>2-4</v>
      </c>
      <c r="DP2" s="77" t="str">
        <f t="shared" si="3"/>
        <v>1-1</v>
      </c>
      <c r="DQ2" s="77" t="str">
        <f t="shared" si="3"/>
        <v>2-1</v>
      </c>
      <c r="DR2" s="77" t="str">
        <f t="shared" si="3"/>
        <v>0-0</v>
      </c>
      <c r="DS2" s="77" t="str">
        <f t="shared" si="3"/>
        <v>3-2</v>
      </c>
      <c r="DT2" s="77" t="str">
        <f aca="true" t="shared" si="4" ref="DT2:EA3">CA2</f>
        <v>2-0</v>
      </c>
      <c r="DU2" s="77" t="str">
        <f t="shared" si="4"/>
        <v>0-0</v>
      </c>
      <c r="DV2" s="77" t="str">
        <f t="shared" si="4"/>
        <v>1-0</v>
      </c>
      <c r="DW2" s="77" t="str">
        <f t="shared" si="4"/>
        <v>0-1</v>
      </c>
      <c r="DX2" s="77" t="str">
        <f t="shared" si="4"/>
        <v>0-3</v>
      </c>
      <c r="DY2" s="77" t="str">
        <f t="shared" si="4"/>
        <v>2-0</v>
      </c>
      <c r="DZ2" s="77" t="str">
        <f aca="true" t="shared" si="5" ref="DZ2:FA2">CG2</f>
        <v>0-0</v>
      </c>
      <c r="EA2" s="77" t="str">
        <f t="shared" si="5"/>
        <v>1-0</v>
      </c>
      <c r="EB2" s="77" t="str">
        <f t="shared" si="5"/>
        <v>3-0</v>
      </c>
      <c r="EC2" s="77" t="str">
        <f t="shared" si="5"/>
        <v>1-0</v>
      </c>
      <c r="ED2" s="77" t="str">
        <f t="shared" si="5"/>
        <v>0-1</v>
      </c>
      <c r="EE2" s="77" t="str">
        <f t="shared" si="5"/>
        <v>1-0</v>
      </c>
      <c r="EF2" s="77" t="str">
        <f t="shared" si="5"/>
        <v>1-0</v>
      </c>
      <c r="EG2" s="77" t="str">
        <f t="shared" si="5"/>
        <v>2-1</v>
      </c>
      <c r="EH2" s="77" t="str">
        <f t="shared" si="5"/>
        <v>1-1</v>
      </c>
      <c r="EI2" s="77" t="str">
        <f t="shared" si="5"/>
        <v>0-1</v>
      </c>
      <c r="EJ2" s="77" t="str">
        <f t="shared" si="5"/>
        <v>1-1</v>
      </c>
      <c r="EK2" s="77" t="str">
        <f t="shared" si="5"/>
        <v>2-0</v>
      </c>
      <c r="EL2" s="77" t="str">
        <f t="shared" si="5"/>
        <v>0-1</v>
      </c>
      <c r="EM2" s="77" t="str">
        <f t="shared" si="5"/>
        <v>0-0</v>
      </c>
      <c r="EN2" s="77" t="str">
        <f t="shared" si="5"/>
        <v>4-0</v>
      </c>
      <c r="EO2" s="77" t="str">
        <f t="shared" si="5"/>
        <v>0-2</v>
      </c>
      <c r="EP2" s="77" t="str">
        <f t="shared" si="5"/>
        <v>0-1</v>
      </c>
      <c r="EQ2" s="77" t="str">
        <f t="shared" si="5"/>
        <v>2-1</v>
      </c>
      <c r="ER2" s="77" t="str">
        <f t="shared" si="5"/>
        <v>0-0</v>
      </c>
      <c r="ES2" s="77" t="str">
        <f>CZ2</f>
        <v>0-2</v>
      </c>
      <c r="ET2" s="77" t="str">
        <f>DA2</f>
        <v>3-0</v>
      </c>
      <c r="EU2" s="77" t="str">
        <f t="shared" si="5"/>
        <v>3-2</v>
      </c>
      <c r="EV2" s="77">
        <f t="shared" si="5"/>
        <v>0</v>
      </c>
      <c r="EW2" s="77">
        <f t="shared" si="5"/>
        <v>0</v>
      </c>
      <c r="EX2" s="77">
        <f t="shared" si="5"/>
        <v>0</v>
      </c>
      <c r="EY2" s="77">
        <f t="shared" si="5"/>
        <v>0</v>
      </c>
      <c r="EZ2" s="77">
        <f t="shared" si="5"/>
        <v>0</v>
      </c>
      <c r="FA2" s="77">
        <f t="shared" si="5"/>
        <v>0</v>
      </c>
      <c r="FB2" s="341" t="s">
        <v>17</v>
      </c>
      <c r="FC2" s="342"/>
      <c r="FD2" s="343"/>
      <c r="FE2" s="135" t="str">
        <f aca="true" t="shared" si="6" ref="FE2:FN3">X2</f>
        <v>3.0</v>
      </c>
      <c r="FF2" s="133" t="str">
        <f t="shared" si="6"/>
        <v>0-0</v>
      </c>
      <c r="FG2" s="133" t="str">
        <f t="shared" si="6"/>
        <v>0-1</v>
      </c>
      <c r="FH2" s="133" t="str">
        <f t="shared" si="6"/>
        <v>2-0</v>
      </c>
      <c r="FI2" s="133" t="str">
        <f t="shared" si="6"/>
        <v>1-2</v>
      </c>
      <c r="FJ2" s="133" t="str">
        <f t="shared" si="6"/>
        <v>2-4</v>
      </c>
      <c r="FK2" s="134" t="str">
        <f t="shared" si="6"/>
        <v>1-1</v>
      </c>
      <c r="FL2" s="134" t="str">
        <f t="shared" si="6"/>
        <v>2-1</v>
      </c>
      <c r="FM2" s="134" t="str">
        <f t="shared" si="6"/>
        <v>0-0</v>
      </c>
      <c r="FN2" s="134" t="str">
        <f t="shared" si="6"/>
        <v>3-2</v>
      </c>
      <c r="FO2" s="134" t="str">
        <f aca="true" t="shared" si="7" ref="FO2:FX3">AH2</f>
        <v>2-0</v>
      </c>
      <c r="FP2" s="134" t="str">
        <f t="shared" si="7"/>
        <v>0-0</v>
      </c>
      <c r="FQ2" s="134" t="str">
        <f t="shared" si="7"/>
        <v>1-0</v>
      </c>
      <c r="FR2" s="134" t="str">
        <f t="shared" si="7"/>
        <v>0-1</v>
      </c>
      <c r="FS2" s="134" t="str">
        <f t="shared" si="7"/>
        <v>0-3</v>
      </c>
      <c r="FT2" s="134" t="str">
        <f t="shared" si="7"/>
        <v>2-0</v>
      </c>
      <c r="FU2" s="134" t="str">
        <f t="shared" si="7"/>
        <v>0-0</v>
      </c>
      <c r="FV2" s="134" t="str">
        <f t="shared" si="7"/>
        <v>1-0</v>
      </c>
      <c r="FW2" s="134" t="str">
        <f t="shared" si="7"/>
        <v>3-0</v>
      </c>
      <c r="FX2" s="134" t="str">
        <f t="shared" si="7"/>
        <v>1-0</v>
      </c>
      <c r="FY2" s="134" t="str">
        <f aca="true" t="shared" si="8" ref="FY2:GH3">AR2</f>
        <v>0-1</v>
      </c>
      <c r="FZ2" s="134" t="str">
        <f t="shared" si="8"/>
        <v>1-0</v>
      </c>
      <c r="GA2" s="134" t="str">
        <f t="shared" si="8"/>
        <v>1-0</v>
      </c>
      <c r="GB2" s="134" t="str">
        <f t="shared" si="8"/>
        <v>2-1</v>
      </c>
      <c r="GC2" s="134" t="str">
        <f t="shared" si="8"/>
        <v>1-1</v>
      </c>
      <c r="GD2" s="134" t="str">
        <f t="shared" si="8"/>
        <v>0-1</v>
      </c>
      <c r="GE2" s="134" t="str">
        <f t="shared" si="8"/>
        <v>1-1</v>
      </c>
      <c r="GF2" s="134" t="str">
        <f t="shared" si="8"/>
        <v>2-0</v>
      </c>
      <c r="GG2" s="134" t="str">
        <f t="shared" si="8"/>
        <v>0-1</v>
      </c>
      <c r="GH2" s="134" t="str">
        <f t="shared" si="8"/>
        <v>0-0</v>
      </c>
      <c r="GI2" s="134" t="str">
        <f aca="true" t="shared" si="9" ref="GI2:GR3">BB2</f>
        <v>4-0</v>
      </c>
      <c r="GJ2" s="134" t="str">
        <f t="shared" si="9"/>
        <v>0-2</v>
      </c>
      <c r="GK2" s="134" t="str">
        <f t="shared" si="9"/>
        <v>0-1</v>
      </c>
      <c r="GL2" s="134" t="str">
        <f t="shared" si="9"/>
        <v>2-1</v>
      </c>
      <c r="GM2" s="134" t="str">
        <f t="shared" si="9"/>
        <v>0-0</v>
      </c>
      <c r="GN2" s="134" t="str">
        <f t="shared" si="9"/>
        <v>0-2</v>
      </c>
      <c r="GO2" s="134" t="str">
        <f t="shared" si="9"/>
        <v>3-0</v>
      </c>
      <c r="GP2" s="134" t="str">
        <f t="shared" si="9"/>
        <v>3-2</v>
      </c>
      <c r="GQ2" s="134">
        <f t="shared" si="9"/>
        <v>0</v>
      </c>
      <c r="GR2" s="134">
        <f t="shared" si="9"/>
        <v>0</v>
      </c>
      <c r="GS2" s="134">
        <f aca="true" t="shared" si="10" ref="GS2:GV3">BL2</f>
        <v>0</v>
      </c>
      <c r="GT2" s="134">
        <f t="shared" si="10"/>
        <v>0</v>
      </c>
      <c r="GU2" s="134">
        <f t="shared" si="10"/>
        <v>0</v>
      </c>
      <c r="GV2" s="134">
        <f t="shared" si="10"/>
        <v>0</v>
      </c>
      <c r="GW2" s="77"/>
      <c r="GX2" s="77"/>
      <c r="GY2" s="77"/>
      <c r="GZ2" s="176"/>
      <c r="HA2" s="335" t="s">
        <v>58</v>
      </c>
      <c r="HB2" s="100" t="str">
        <f>X2</f>
        <v>3.0</v>
      </c>
      <c r="HC2" s="100" t="str">
        <f aca="true" t="shared" si="11" ref="HC2:IM3">Y2</f>
        <v>0-0</v>
      </c>
      <c r="HD2" s="100" t="str">
        <f t="shared" si="11"/>
        <v>0-1</v>
      </c>
      <c r="HE2" s="100" t="str">
        <f t="shared" si="11"/>
        <v>2-0</v>
      </c>
      <c r="HF2" s="100" t="str">
        <f t="shared" si="11"/>
        <v>1-2</v>
      </c>
      <c r="HG2" s="100" t="str">
        <f t="shared" si="11"/>
        <v>2-4</v>
      </c>
      <c r="HH2" s="100" t="str">
        <f t="shared" si="11"/>
        <v>1-1</v>
      </c>
      <c r="HI2" s="100" t="str">
        <f t="shared" si="11"/>
        <v>2-1</v>
      </c>
      <c r="HJ2" s="100" t="str">
        <f t="shared" si="11"/>
        <v>0-0</v>
      </c>
      <c r="HK2" s="100" t="str">
        <f t="shared" si="11"/>
        <v>3-2</v>
      </c>
      <c r="HL2" s="100" t="str">
        <f t="shared" si="11"/>
        <v>2-0</v>
      </c>
      <c r="HM2" s="100" t="str">
        <f t="shared" si="11"/>
        <v>0-0</v>
      </c>
      <c r="HN2" s="100" t="str">
        <f t="shared" si="11"/>
        <v>1-0</v>
      </c>
      <c r="HO2" s="100" t="str">
        <f t="shared" si="11"/>
        <v>0-1</v>
      </c>
      <c r="HP2" s="100" t="str">
        <f t="shared" si="11"/>
        <v>0-3</v>
      </c>
      <c r="HQ2" s="100" t="str">
        <f t="shared" si="11"/>
        <v>2-0</v>
      </c>
      <c r="HR2" s="100" t="str">
        <f t="shared" si="11"/>
        <v>0-0</v>
      </c>
      <c r="HS2" s="100" t="str">
        <f t="shared" si="11"/>
        <v>1-0</v>
      </c>
      <c r="HT2" s="100" t="str">
        <f t="shared" si="11"/>
        <v>3-0</v>
      </c>
      <c r="HU2" s="100" t="str">
        <f t="shared" si="11"/>
        <v>1-0</v>
      </c>
      <c r="HV2" s="100" t="str">
        <f t="shared" si="11"/>
        <v>0-1</v>
      </c>
      <c r="HW2" s="100" t="str">
        <f t="shared" si="11"/>
        <v>1-0</v>
      </c>
      <c r="HX2" s="100" t="str">
        <f t="shared" si="11"/>
        <v>1-0</v>
      </c>
      <c r="HY2" s="100" t="str">
        <f t="shared" si="11"/>
        <v>2-1</v>
      </c>
      <c r="HZ2" s="100" t="str">
        <f t="shared" si="11"/>
        <v>1-1</v>
      </c>
      <c r="IA2" s="100" t="str">
        <f t="shared" si="11"/>
        <v>0-1</v>
      </c>
      <c r="IB2" s="100" t="str">
        <f t="shared" si="11"/>
        <v>1-1</v>
      </c>
      <c r="IC2" s="100" t="str">
        <f t="shared" si="11"/>
        <v>2-0</v>
      </c>
      <c r="ID2" s="100" t="str">
        <f t="shared" si="11"/>
        <v>0-1</v>
      </c>
      <c r="IE2" s="100" t="str">
        <f t="shared" si="11"/>
        <v>0-0</v>
      </c>
      <c r="IF2" s="100" t="str">
        <f t="shared" si="11"/>
        <v>4-0</v>
      </c>
      <c r="IG2" s="100" t="str">
        <f t="shared" si="11"/>
        <v>0-2</v>
      </c>
      <c r="IH2" s="100" t="str">
        <f t="shared" si="11"/>
        <v>0-1</v>
      </c>
      <c r="II2" s="100" t="str">
        <f t="shared" si="11"/>
        <v>2-1</v>
      </c>
      <c r="IJ2" s="100" t="str">
        <f t="shared" si="11"/>
        <v>0-0</v>
      </c>
      <c r="IK2" s="100" t="str">
        <f t="shared" si="11"/>
        <v>0-2</v>
      </c>
      <c r="IL2" s="100" t="str">
        <f t="shared" si="11"/>
        <v>3-0</v>
      </c>
      <c r="IM2" s="180" t="str">
        <f t="shared" si="11"/>
        <v>3-2</v>
      </c>
      <c r="IN2" s="100">
        <f aca="true" t="shared" si="12" ref="IN2:IS3">BJ2</f>
        <v>0</v>
      </c>
      <c r="IO2" s="101">
        <f t="shared" si="12"/>
        <v>0</v>
      </c>
      <c r="IP2" s="101">
        <f t="shared" si="12"/>
        <v>0</v>
      </c>
      <c r="IQ2" s="101">
        <f t="shared" si="12"/>
        <v>0</v>
      </c>
      <c r="IR2" s="101">
        <f t="shared" si="12"/>
        <v>0</v>
      </c>
      <c r="IS2" s="180">
        <f t="shared" si="12"/>
        <v>0</v>
      </c>
      <c r="IT2" s="126"/>
      <c r="IU2" s="126"/>
      <c r="IV2" s="126"/>
    </row>
    <row r="3" spans="1:256" s="85" customFormat="1" ht="91.5" customHeight="1" thickBot="1" thickTop="1">
      <c r="A3" s="80"/>
      <c r="B3" s="81"/>
      <c r="C3" s="333" t="s">
        <v>0</v>
      </c>
      <c r="D3" s="333" t="s">
        <v>1</v>
      </c>
      <c r="E3" s="333" t="s">
        <v>2</v>
      </c>
      <c r="F3" s="333" t="s">
        <v>3</v>
      </c>
      <c r="G3" s="333" t="s">
        <v>4</v>
      </c>
      <c r="H3" s="333" t="s">
        <v>5</v>
      </c>
      <c r="I3" s="333" t="s">
        <v>6</v>
      </c>
      <c r="J3" s="333" t="s">
        <v>7</v>
      </c>
      <c r="K3" s="333" t="s">
        <v>8</v>
      </c>
      <c r="L3" s="333" t="s">
        <v>49</v>
      </c>
      <c r="M3" s="333" t="s">
        <v>44</v>
      </c>
      <c r="N3" s="333" t="s">
        <v>45</v>
      </c>
      <c r="O3" s="333" t="s">
        <v>46</v>
      </c>
      <c r="P3" s="333" t="s">
        <v>47</v>
      </c>
      <c r="Q3" s="333" t="s">
        <v>48</v>
      </c>
      <c r="R3" s="333" t="s">
        <v>9</v>
      </c>
      <c r="S3" s="333" t="s">
        <v>10</v>
      </c>
      <c r="T3" s="333" t="s">
        <v>11</v>
      </c>
      <c r="U3" s="333" t="s">
        <v>12</v>
      </c>
      <c r="V3" s="333" t="s">
        <v>13</v>
      </c>
      <c r="W3" s="82"/>
      <c r="X3" s="259" t="s">
        <v>68</v>
      </c>
      <c r="Y3" s="261" t="s">
        <v>156</v>
      </c>
      <c r="Z3" s="260" t="s">
        <v>66</v>
      </c>
      <c r="AA3" s="261" t="s">
        <v>67</v>
      </c>
      <c r="AB3" s="260" t="s">
        <v>69</v>
      </c>
      <c r="AC3" s="261" t="s">
        <v>70</v>
      </c>
      <c r="AD3" s="260" t="s">
        <v>71</v>
      </c>
      <c r="AE3" s="261" t="s">
        <v>72</v>
      </c>
      <c r="AF3" s="260" t="s">
        <v>73</v>
      </c>
      <c r="AG3" s="261" t="s">
        <v>74</v>
      </c>
      <c r="AH3" s="260" t="s">
        <v>76</v>
      </c>
      <c r="AI3" s="261" t="s">
        <v>75</v>
      </c>
      <c r="AJ3" s="260" t="s">
        <v>77</v>
      </c>
      <c r="AK3" s="261" t="s">
        <v>78</v>
      </c>
      <c r="AL3" s="260" t="s">
        <v>79</v>
      </c>
      <c r="AM3" s="261" t="s">
        <v>80</v>
      </c>
      <c r="AN3" s="260" t="s">
        <v>81</v>
      </c>
      <c r="AO3" s="261" t="s">
        <v>82</v>
      </c>
      <c r="AP3" s="260" t="s">
        <v>83</v>
      </c>
      <c r="AQ3" s="262" t="s">
        <v>68</v>
      </c>
      <c r="AR3" s="260" t="s">
        <v>156</v>
      </c>
      <c r="AS3" s="261" t="s">
        <v>66</v>
      </c>
      <c r="AT3" s="260" t="s">
        <v>67</v>
      </c>
      <c r="AU3" s="261" t="s">
        <v>69</v>
      </c>
      <c r="AV3" s="260" t="s">
        <v>70</v>
      </c>
      <c r="AW3" s="261" t="s">
        <v>71</v>
      </c>
      <c r="AX3" s="260" t="s">
        <v>72</v>
      </c>
      <c r="AY3" s="261" t="s">
        <v>73</v>
      </c>
      <c r="AZ3" s="260" t="s">
        <v>74</v>
      </c>
      <c r="BA3" s="261" t="s">
        <v>76</v>
      </c>
      <c r="BB3" s="260" t="s">
        <v>75</v>
      </c>
      <c r="BC3" s="261" t="s">
        <v>77</v>
      </c>
      <c r="BD3" s="260" t="s">
        <v>78</v>
      </c>
      <c r="BE3" s="261" t="s">
        <v>79</v>
      </c>
      <c r="BF3" s="260" t="s">
        <v>80</v>
      </c>
      <c r="BG3" s="261" t="s">
        <v>81</v>
      </c>
      <c r="BH3" s="260" t="s">
        <v>82</v>
      </c>
      <c r="BI3" s="261" t="s">
        <v>83</v>
      </c>
      <c r="BJ3" s="64"/>
      <c r="BK3" s="64"/>
      <c r="BL3" s="83"/>
      <c r="BM3" s="64"/>
      <c r="BN3" s="118"/>
      <c r="BO3" s="118"/>
      <c r="BP3" s="82"/>
      <c r="BQ3" s="84" t="str">
        <f t="shared" si="0"/>
        <v>Castelló B</v>
      </c>
      <c r="BR3" s="84" t="str">
        <f t="shared" si="0"/>
        <v>Vinaròs</v>
      </c>
      <c r="BS3" s="84" t="str">
        <f t="shared" si="0"/>
        <v>Gandia</v>
      </c>
      <c r="BT3" s="84" t="str">
        <f t="shared" si="0"/>
        <v>Torrellano</v>
      </c>
      <c r="BU3" s="84" t="str">
        <f t="shared" si="0"/>
        <v>At. Dénia</v>
      </c>
      <c r="BV3" s="84" t="str">
        <f t="shared" si="0"/>
        <v>Elx B</v>
      </c>
      <c r="BW3" s="84" t="str">
        <f t="shared" si="0"/>
        <v>Pinós</v>
      </c>
      <c r="BX3" s="84" t="str">
        <f t="shared" si="0"/>
        <v>Burjassot</v>
      </c>
      <c r="BY3" s="84" t="str">
        <f t="shared" si="0"/>
        <v>Gimnástico</v>
      </c>
      <c r="BZ3" s="84" t="str">
        <f t="shared" si="0"/>
        <v>Carcaixent</v>
      </c>
      <c r="CA3" s="121" t="str">
        <f t="shared" si="1"/>
        <v>Santa Pola</v>
      </c>
      <c r="CB3" s="121" t="str">
        <f t="shared" si="1"/>
        <v>Vila-joiosa</v>
      </c>
      <c r="CC3" s="121" t="str">
        <f t="shared" si="1"/>
        <v>Llevant B</v>
      </c>
      <c r="CD3" s="121" t="str">
        <f t="shared" si="1"/>
        <v>Alcoià</v>
      </c>
      <c r="CE3" s="121" t="str">
        <f t="shared" si="1"/>
        <v>Vall d'Uixó</v>
      </c>
      <c r="CF3" s="121" t="str">
        <f t="shared" si="1"/>
        <v>Ontinyent</v>
      </c>
      <c r="CG3" s="121" t="str">
        <f aca="true" t="shared" si="13" ref="CG3:DF3">AN3</f>
        <v>Pego</v>
      </c>
      <c r="CH3" s="121" t="str">
        <f t="shared" si="13"/>
        <v>Borriana</v>
      </c>
      <c r="CI3" s="121" t="str">
        <f t="shared" si="13"/>
        <v>Eldense</v>
      </c>
      <c r="CJ3" s="121" t="str">
        <f t="shared" si="13"/>
        <v>Castelló B</v>
      </c>
      <c r="CK3" s="121" t="str">
        <f t="shared" si="13"/>
        <v>Vinaròs</v>
      </c>
      <c r="CL3" s="121" t="str">
        <f t="shared" si="13"/>
        <v>Gandia</v>
      </c>
      <c r="CM3" s="121" t="str">
        <f t="shared" si="13"/>
        <v>Torrellano</v>
      </c>
      <c r="CN3" s="121" t="str">
        <f t="shared" si="13"/>
        <v>At. Dénia</v>
      </c>
      <c r="CO3" s="121" t="str">
        <f t="shared" si="13"/>
        <v>Elx B</v>
      </c>
      <c r="CP3" s="121" t="str">
        <f t="shared" si="13"/>
        <v>Pinós</v>
      </c>
      <c r="CQ3" s="121" t="str">
        <f t="shared" si="13"/>
        <v>Burjassot</v>
      </c>
      <c r="CR3" s="121" t="str">
        <f t="shared" si="13"/>
        <v>Gimnástico</v>
      </c>
      <c r="CS3" s="121" t="str">
        <f t="shared" si="13"/>
        <v>Carcaixent</v>
      </c>
      <c r="CT3" s="121" t="str">
        <f t="shared" si="13"/>
        <v>Santa Pola</v>
      </c>
      <c r="CU3" s="121" t="str">
        <f t="shared" si="13"/>
        <v>Vila-joiosa</v>
      </c>
      <c r="CV3" s="121" t="str">
        <f t="shared" si="13"/>
        <v>Llevant B</v>
      </c>
      <c r="CW3" s="121" t="str">
        <f t="shared" si="13"/>
        <v>Alcoià</v>
      </c>
      <c r="CX3" s="121" t="str">
        <f t="shared" si="13"/>
        <v>Vall d'Uixó</v>
      </c>
      <c r="CY3" s="121" t="str">
        <f t="shared" si="13"/>
        <v>Ontinyent</v>
      </c>
      <c r="CZ3" s="121" t="str">
        <f t="shared" si="13"/>
        <v>Pego</v>
      </c>
      <c r="DA3" s="121" t="str">
        <f t="shared" si="13"/>
        <v>Borriana</v>
      </c>
      <c r="DB3" s="121" t="str">
        <f t="shared" si="13"/>
        <v>Eldense</v>
      </c>
      <c r="DC3" s="121">
        <f t="shared" si="13"/>
        <v>0</v>
      </c>
      <c r="DD3" s="121">
        <f t="shared" si="13"/>
        <v>0</v>
      </c>
      <c r="DE3" s="121">
        <f t="shared" si="13"/>
        <v>0</v>
      </c>
      <c r="DF3" s="121">
        <f t="shared" si="13"/>
        <v>0</v>
      </c>
      <c r="DG3" s="121">
        <f>BN3</f>
        <v>0</v>
      </c>
      <c r="DH3" s="121">
        <f>BO3</f>
        <v>0</v>
      </c>
      <c r="DI3" s="350" t="s">
        <v>16</v>
      </c>
      <c r="DJ3" s="84" t="str">
        <f t="shared" si="3"/>
        <v>Castelló B</v>
      </c>
      <c r="DK3" s="84" t="str">
        <f t="shared" si="3"/>
        <v>Vinaròs</v>
      </c>
      <c r="DL3" s="84" t="str">
        <f t="shared" si="3"/>
        <v>Gandia</v>
      </c>
      <c r="DM3" s="84" t="str">
        <f t="shared" si="3"/>
        <v>Torrellano</v>
      </c>
      <c r="DN3" s="84" t="str">
        <f t="shared" si="3"/>
        <v>At. Dénia</v>
      </c>
      <c r="DO3" s="84" t="str">
        <f t="shared" si="3"/>
        <v>Elx B</v>
      </c>
      <c r="DP3" s="84" t="str">
        <f t="shared" si="3"/>
        <v>Pinós</v>
      </c>
      <c r="DQ3" s="84" t="str">
        <f t="shared" si="3"/>
        <v>Burjassot</v>
      </c>
      <c r="DR3" s="84" t="str">
        <f t="shared" si="3"/>
        <v>Gimnástico</v>
      </c>
      <c r="DS3" s="84" t="str">
        <f t="shared" si="3"/>
        <v>Carcaixent</v>
      </c>
      <c r="DT3" s="84" t="str">
        <f t="shared" si="4"/>
        <v>Santa Pola</v>
      </c>
      <c r="DU3" s="84" t="str">
        <f t="shared" si="4"/>
        <v>Vila-joiosa</v>
      </c>
      <c r="DV3" s="84" t="str">
        <f t="shared" si="4"/>
        <v>Llevant B</v>
      </c>
      <c r="DW3" s="84" t="str">
        <f t="shared" si="4"/>
        <v>Alcoià</v>
      </c>
      <c r="DX3" s="84" t="str">
        <f t="shared" si="4"/>
        <v>Vall d'Uixó</v>
      </c>
      <c r="DY3" s="84" t="str">
        <f t="shared" si="4"/>
        <v>Ontinyent</v>
      </c>
      <c r="DZ3" s="84" t="str">
        <f t="shared" si="4"/>
        <v>Pego</v>
      </c>
      <c r="EA3" s="84" t="str">
        <f t="shared" si="4"/>
        <v>Borriana</v>
      </c>
      <c r="EB3" s="84" t="str">
        <f aca="true" t="shared" si="14" ref="EB3:EU3">CI3</f>
        <v>Eldense</v>
      </c>
      <c r="EC3" s="84" t="str">
        <f t="shared" si="14"/>
        <v>Castelló B</v>
      </c>
      <c r="ED3" s="84" t="str">
        <f t="shared" si="14"/>
        <v>Vinaròs</v>
      </c>
      <c r="EE3" s="84" t="str">
        <f t="shared" si="14"/>
        <v>Gandia</v>
      </c>
      <c r="EF3" s="84" t="str">
        <f t="shared" si="14"/>
        <v>Torrellano</v>
      </c>
      <c r="EG3" s="84" t="str">
        <f t="shared" si="14"/>
        <v>At. Dénia</v>
      </c>
      <c r="EH3" s="84" t="str">
        <f t="shared" si="14"/>
        <v>Elx B</v>
      </c>
      <c r="EI3" s="84" t="str">
        <f t="shared" si="14"/>
        <v>Pinós</v>
      </c>
      <c r="EJ3" s="84" t="str">
        <f t="shared" si="14"/>
        <v>Burjassot</v>
      </c>
      <c r="EK3" s="84" t="str">
        <f t="shared" si="14"/>
        <v>Gimnástico</v>
      </c>
      <c r="EL3" s="84" t="str">
        <f t="shared" si="14"/>
        <v>Carcaixent</v>
      </c>
      <c r="EM3" s="84" t="str">
        <f t="shared" si="14"/>
        <v>Santa Pola</v>
      </c>
      <c r="EN3" s="84" t="str">
        <f t="shared" si="14"/>
        <v>Vila-joiosa</v>
      </c>
      <c r="EO3" s="84" t="str">
        <f t="shared" si="14"/>
        <v>Llevant B</v>
      </c>
      <c r="EP3" s="84" t="str">
        <f t="shared" si="14"/>
        <v>Alcoià</v>
      </c>
      <c r="EQ3" s="84" t="str">
        <f t="shared" si="14"/>
        <v>Vall d'Uixó</v>
      </c>
      <c r="ER3" s="84" t="str">
        <f t="shared" si="14"/>
        <v>Ontinyent</v>
      </c>
      <c r="ES3" s="84" t="str">
        <f t="shared" si="14"/>
        <v>Pego</v>
      </c>
      <c r="ET3" s="84" t="str">
        <f t="shared" si="14"/>
        <v>Borriana</v>
      </c>
      <c r="EU3" s="84" t="str">
        <f t="shared" si="14"/>
        <v>Eldense</v>
      </c>
      <c r="EV3" s="84">
        <f aca="true" t="shared" si="15" ref="EV3:FA3">DC3</f>
        <v>0</v>
      </c>
      <c r="EW3" s="84">
        <f t="shared" si="15"/>
        <v>0</v>
      </c>
      <c r="EX3" s="84">
        <f t="shared" si="15"/>
        <v>0</v>
      </c>
      <c r="EY3" s="84">
        <f t="shared" si="15"/>
        <v>0</v>
      </c>
      <c r="EZ3" s="84">
        <f t="shared" si="15"/>
        <v>0</v>
      </c>
      <c r="FA3" s="84">
        <f t="shared" si="15"/>
        <v>0</v>
      </c>
      <c r="FB3" s="344" t="s">
        <v>55</v>
      </c>
      <c r="FC3" s="346" t="s">
        <v>56</v>
      </c>
      <c r="FD3" s="348" t="s">
        <v>57</v>
      </c>
      <c r="FE3" s="83" t="str">
        <f t="shared" si="6"/>
        <v>Castelló B</v>
      </c>
      <c r="FF3" s="83" t="str">
        <f t="shared" si="6"/>
        <v>Vinaròs</v>
      </c>
      <c r="FG3" s="83" t="str">
        <f t="shared" si="6"/>
        <v>Gandia</v>
      </c>
      <c r="FH3" s="83" t="str">
        <f t="shared" si="6"/>
        <v>Torrellano</v>
      </c>
      <c r="FI3" s="83" t="str">
        <f t="shared" si="6"/>
        <v>At. Dénia</v>
      </c>
      <c r="FJ3" s="83" t="str">
        <f t="shared" si="6"/>
        <v>Elx B</v>
      </c>
      <c r="FK3" s="83" t="str">
        <f t="shared" si="6"/>
        <v>Pinós</v>
      </c>
      <c r="FL3" s="83" t="str">
        <f t="shared" si="6"/>
        <v>Burjassot</v>
      </c>
      <c r="FM3" s="83" t="str">
        <f t="shared" si="6"/>
        <v>Gimnástico</v>
      </c>
      <c r="FN3" s="83" t="str">
        <f t="shared" si="6"/>
        <v>Carcaixent</v>
      </c>
      <c r="FO3" s="83" t="str">
        <f t="shared" si="7"/>
        <v>Santa Pola</v>
      </c>
      <c r="FP3" s="83" t="str">
        <f t="shared" si="7"/>
        <v>Vila-joiosa</v>
      </c>
      <c r="FQ3" s="83" t="str">
        <f t="shared" si="7"/>
        <v>Llevant B</v>
      </c>
      <c r="FR3" s="83" t="str">
        <f t="shared" si="7"/>
        <v>Alcoià</v>
      </c>
      <c r="FS3" s="83" t="str">
        <f t="shared" si="7"/>
        <v>Vall d'Uixó</v>
      </c>
      <c r="FT3" s="83" t="str">
        <f t="shared" si="7"/>
        <v>Ontinyent</v>
      </c>
      <c r="FU3" s="83" t="str">
        <f t="shared" si="7"/>
        <v>Pego</v>
      </c>
      <c r="FV3" s="83" t="str">
        <f t="shared" si="7"/>
        <v>Borriana</v>
      </c>
      <c r="FW3" s="83" t="str">
        <f t="shared" si="7"/>
        <v>Eldense</v>
      </c>
      <c r="FX3" s="83" t="str">
        <f t="shared" si="7"/>
        <v>Castelló B</v>
      </c>
      <c r="FY3" s="83" t="str">
        <f t="shared" si="8"/>
        <v>Vinaròs</v>
      </c>
      <c r="FZ3" s="83" t="str">
        <f t="shared" si="8"/>
        <v>Gandia</v>
      </c>
      <c r="GA3" s="83" t="str">
        <f t="shared" si="8"/>
        <v>Torrellano</v>
      </c>
      <c r="GB3" s="83" t="str">
        <f t="shared" si="8"/>
        <v>At. Dénia</v>
      </c>
      <c r="GC3" s="83" t="str">
        <f t="shared" si="8"/>
        <v>Elx B</v>
      </c>
      <c r="GD3" s="83" t="str">
        <f t="shared" si="8"/>
        <v>Pinós</v>
      </c>
      <c r="GE3" s="83" t="str">
        <f t="shared" si="8"/>
        <v>Burjassot</v>
      </c>
      <c r="GF3" s="83" t="str">
        <f t="shared" si="8"/>
        <v>Gimnástico</v>
      </c>
      <c r="GG3" s="83" t="str">
        <f t="shared" si="8"/>
        <v>Carcaixent</v>
      </c>
      <c r="GH3" s="83" t="str">
        <f t="shared" si="8"/>
        <v>Santa Pola</v>
      </c>
      <c r="GI3" s="83" t="str">
        <f t="shared" si="9"/>
        <v>Vila-joiosa</v>
      </c>
      <c r="GJ3" s="83" t="str">
        <f t="shared" si="9"/>
        <v>Llevant B</v>
      </c>
      <c r="GK3" s="83" t="str">
        <f t="shared" si="9"/>
        <v>Alcoià</v>
      </c>
      <c r="GL3" s="83" t="str">
        <f t="shared" si="9"/>
        <v>Vall d'Uixó</v>
      </c>
      <c r="GM3" s="83" t="str">
        <f t="shared" si="9"/>
        <v>Ontinyent</v>
      </c>
      <c r="GN3" s="83" t="str">
        <f t="shared" si="9"/>
        <v>Pego</v>
      </c>
      <c r="GO3" s="83" t="str">
        <f t="shared" si="9"/>
        <v>Borriana</v>
      </c>
      <c r="GP3" s="83" t="str">
        <f t="shared" si="9"/>
        <v>Eldense</v>
      </c>
      <c r="GQ3" s="83">
        <f t="shared" si="9"/>
        <v>0</v>
      </c>
      <c r="GR3" s="83">
        <f t="shared" si="9"/>
        <v>0</v>
      </c>
      <c r="GS3" s="83">
        <f t="shared" si="10"/>
        <v>0</v>
      </c>
      <c r="GT3" s="83">
        <f t="shared" si="10"/>
        <v>0</v>
      </c>
      <c r="GU3" s="83">
        <f t="shared" si="10"/>
        <v>0</v>
      </c>
      <c r="GV3" s="83">
        <f t="shared" si="10"/>
        <v>0</v>
      </c>
      <c r="GW3" s="131"/>
      <c r="GX3" s="113"/>
      <c r="GY3" s="115"/>
      <c r="GZ3" s="177"/>
      <c r="HA3" s="336"/>
      <c r="HB3" s="83" t="str">
        <f>X3</f>
        <v>Castelló B</v>
      </c>
      <c r="HC3" s="83" t="str">
        <f t="shared" si="11"/>
        <v>Vinaròs</v>
      </c>
      <c r="HD3" s="83" t="str">
        <f t="shared" si="11"/>
        <v>Gandia</v>
      </c>
      <c r="HE3" s="83" t="str">
        <f t="shared" si="11"/>
        <v>Torrellano</v>
      </c>
      <c r="HF3" s="83" t="str">
        <f t="shared" si="11"/>
        <v>At. Dénia</v>
      </c>
      <c r="HG3" s="83" t="str">
        <f t="shared" si="11"/>
        <v>Elx B</v>
      </c>
      <c r="HH3" s="83" t="str">
        <f t="shared" si="11"/>
        <v>Pinós</v>
      </c>
      <c r="HI3" s="83" t="str">
        <f t="shared" si="11"/>
        <v>Burjassot</v>
      </c>
      <c r="HJ3" s="83" t="str">
        <f t="shared" si="11"/>
        <v>Gimnástico</v>
      </c>
      <c r="HK3" s="83" t="str">
        <f t="shared" si="11"/>
        <v>Carcaixent</v>
      </c>
      <c r="HL3" s="83" t="str">
        <f t="shared" si="11"/>
        <v>Santa Pola</v>
      </c>
      <c r="HM3" s="83" t="str">
        <f t="shared" si="11"/>
        <v>Vila-joiosa</v>
      </c>
      <c r="HN3" s="83" t="str">
        <f t="shared" si="11"/>
        <v>Llevant B</v>
      </c>
      <c r="HO3" s="83" t="str">
        <f t="shared" si="11"/>
        <v>Alcoià</v>
      </c>
      <c r="HP3" s="83" t="str">
        <f t="shared" si="11"/>
        <v>Vall d'Uixó</v>
      </c>
      <c r="HQ3" s="83" t="str">
        <f t="shared" si="11"/>
        <v>Ontinyent</v>
      </c>
      <c r="HR3" s="83" t="str">
        <f t="shared" si="11"/>
        <v>Pego</v>
      </c>
      <c r="HS3" s="83" t="str">
        <f t="shared" si="11"/>
        <v>Borriana</v>
      </c>
      <c r="HT3" s="83" t="str">
        <f t="shared" si="11"/>
        <v>Eldense</v>
      </c>
      <c r="HU3" s="83" t="str">
        <f t="shared" si="11"/>
        <v>Castelló B</v>
      </c>
      <c r="HV3" s="83" t="str">
        <f t="shared" si="11"/>
        <v>Vinaròs</v>
      </c>
      <c r="HW3" s="83" t="str">
        <f t="shared" si="11"/>
        <v>Gandia</v>
      </c>
      <c r="HX3" s="83" t="str">
        <f t="shared" si="11"/>
        <v>Torrellano</v>
      </c>
      <c r="HY3" s="83" t="str">
        <f t="shared" si="11"/>
        <v>At. Dénia</v>
      </c>
      <c r="HZ3" s="83" t="str">
        <f t="shared" si="11"/>
        <v>Elx B</v>
      </c>
      <c r="IA3" s="83" t="str">
        <f t="shared" si="11"/>
        <v>Pinós</v>
      </c>
      <c r="IB3" s="83" t="str">
        <f t="shared" si="11"/>
        <v>Burjassot</v>
      </c>
      <c r="IC3" s="83" t="str">
        <f t="shared" si="11"/>
        <v>Gimnástico</v>
      </c>
      <c r="ID3" s="83" t="str">
        <f t="shared" si="11"/>
        <v>Carcaixent</v>
      </c>
      <c r="IE3" s="83" t="str">
        <f t="shared" si="11"/>
        <v>Santa Pola</v>
      </c>
      <c r="IF3" s="83" t="str">
        <f t="shared" si="11"/>
        <v>Vila-joiosa</v>
      </c>
      <c r="IG3" s="83" t="str">
        <f t="shared" si="11"/>
        <v>Llevant B</v>
      </c>
      <c r="IH3" s="83" t="str">
        <f t="shared" si="11"/>
        <v>Alcoià</v>
      </c>
      <c r="II3" s="83" t="str">
        <f t="shared" si="11"/>
        <v>Vall d'Uixó</v>
      </c>
      <c r="IJ3" s="83" t="str">
        <f t="shared" si="11"/>
        <v>Ontinyent</v>
      </c>
      <c r="IK3" s="83" t="str">
        <f t="shared" si="11"/>
        <v>Pego</v>
      </c>
      <c r="IL3" s="83" t="str">
        <f t="shared" si="11"/>
        <v>Borriana</v>
      </c>
      <c r="IM3" s="306" t="str">
        <f t="shared" si="11"/>
        <v>Eldense</v>
      </c>
      <c r="IN3" s="181">
        <f t="shared" si="12"/>
        <v>0</v>
      </c>
      <c r="IO3" s="118">
        <f t="shared" si="12"/>
        <v>0</v>
      </c>
      <c r="IP3" s="118">
        <f t="shared" si="12"/>
        <v>0</v>
      </c>
      <c r="IQ3" s="118">
        <f t="shared" si="12"/>
        <v>0</v>
      </c>
      <c r="IR3" s="118">
        <f t="shared" si="12"/>
        <v>0</v>
      </c>
      <c r="IS3" s="182">
        <f t="shared" si="12"/>
        <v>0</v>
      </c>
      <c r="IT3" s="127"/>
      <c r="IU3" s="127"/>
      <c r="IV3" s="127"/>
    </row>
    <row r="4" spans="1:256" s="85" customFormat="1" ht="18" customHeight="1" thickBot="1" thickTop="1">
      <c r="A4" s="105"/>
      <c r="B4" s="86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87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02">
        <v>4</v>
      </c>
      <c r="BN4" s="5">
        <v>5</v>
      </c>
      <c r="BO4" s="6">
        <v>6</v>
      </c>
      <c r="BP4" s="88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22">
        <v>11</v>
      </c>
      <c r="CB4" s="122">
        <v>12</v>
      </c>
      <c r="CC4" s="122">
        <v>13</v>
      </c>
      <c r="CD4" s="122">
        <v>14</v>
      </c>
      <c r="CE4" s="122">
        <v>15</v>
      </c>
      <c r="CF4" s="122">
        <v>16</v>
      </c>
      <c r="CG4" s="122">
        <v>17</v>
      </c>
      <c r="CH4" s="122">
        <v>18</v>
      </c>
      <c r="CI4" s="122">
        <v>19</v>
      </c>
      <c r="CJ4" s="122">
        <v>20</v>
      </c>
      <c r="CK4" s="122">
        <v>21</v>
      </c>
      <c r="CL4" s="122">
        <v>22</v>
      </c>
      <c r="CM4" s="122">
        <v>23</v>
      </c>
      <c r="CN4" s="122">
        <v>24</v>
      </c>
      <c r="CO4" s="122">
        <v>25</v>
      </c>
      <c r="CP4" s="122">
        <v>26</v>
      </c>
      <c r="CQ4" s="122">
        <v>27</v>
      </c>
      <c r="CR4" s="122">
        <v>28</v>
      </c>
      <c r="CS4" s="122">
        <v>29</v>
      </c>
      <c r="CT4" s="122">
        <v>30</v>
      </c>
      <c r="CU4" s="122">
        <v>31</v>
      </c>
      <c r="CV4" s="122">
        <v>32</v>
      </c>
      <c r="CW4" s="122">
        <v>33</v>
      </c>
      <c r="CX4" s="122">
        <v>34</v>
      </c>
      <c r="CY4" s="122">
        <v>35</v>
      </c>
      <c r="CZ4" s="122">
        <v>36</v>
      </c>
      <c r="DA4" s="122">
        <v>37</v>
      </c>
      <c r="DB4" s="122">
        <v>38</v>
      </c>
      <c r="DC4" s="122">
        <v>39</v>
      </c>
      <c r="DD4" s="122">
        <v>40</v>
      </c>
      <c r="DE4" s="122">
        <v>41</v>
      </c>
      <c r="DF4" s="123">
        <v>42</v>
      </c>
      <c r="DG4" s="122">
        <v>1</v>
      </c>
      <c r="DH4" s="122">
        <v>2</v>
      </c>
      <c r="DI4" s="351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02">
        <v>42</v>
      </c>
      <c r="EZ4" s="5">
        <v>1</v>
      </c>
      <c r="FA4" s="5">
        <v>2</v>
      </c>
      <c r="FB4" s="345"/>
      <c r="FC4" s="347"/>
      <c r="FD4" s="349"/>
      <c r="FE4" s="103">
        <v>1</v>
      </c>
      <c r="FF4" s="103">
        <v>2</v>
      </c>
      <c r="FG4" s="103">
        <v>3</v>
      </c>
      <c r="FH4" s="103">
        <v>4</v>
      </c>
      <c r="FI4" s="103">
        <v>5</v>
      </c>
      <c r="FJ4" s="103">
        <v>6</v>
      </c>
      <c r="FK4" s="103">
        <v>7</v>
      </c>
      <c r="FL4" s="103">
        <v>8</v>
      </c>
      <c r="FM4" s="103">
        <v>9</v>
      </c>
      <c r="FN4" s="103">
        <v>10</v>
      </c>
      <c r="FO4" s="103">
        <v>11</v>
      </c>
      <c r="FP4" s="103">
        <v>12</v>
      </c>
      <c r="FQ4" s="103">
        <v>13</v>
      </c>
      <c r="FR4" s="103">
        <v>14</v>
      </c>
      <c r="FS4" s="103">
        <v>15</v>
      </c>
      <c r="FT4" s="103">
        <v>16</v>
      </c>
      <c r="FU4" s="103">
        <v>17</v>
      </c>
      <c r="FV4" s="103">
        <v>18</v>
      </c>
      <c r="FW4" s="103">
        <v>19</v>
      </c>
      <c r="FX4" s="103">
        <v>20</v>
      </c>
      <c r="FY4" s="103">
        <v>21</v>
      </c>
      <c r="FZ4" s="103">
        <v>22</v>
      </c>
      <c r="GA4" s="103">
        <v>23</v>
      </c>
      <c r="GB4" s="103">
        <v>24</v>
      </c>
      <c r="GC4" s="103">
        <v>25</v>
      </c>
      <c r="GD4" s="103">
        <v>26</v>
      </c>
      <c r="GE4" s="103">
        <v>27</v>
      </c>
      <c r="GF4" s="103">
        <v>28</v>
      </c>
      <c r="GG4" s="103">
        <v>29</v>
      </c>
      <c r="GH4" s="103">
        <v>30</v>
      </c>
      <c r="GI4" s="103">
        <v>31</v>
      </c>
      <c r="GJ4" s="103">
        <v>32</v>
      </c>
      <c r="GK4" s="103">
        <v>33</v>
      </c>
      <c r="GL4" s="103">
        <v>34</v>
      </c>
      <c r="GM4" s="103">
        <v>35</v>
      </c>
      <c r="GN4" s="103">
        <v>36</v>
      </c>
      <c r="GO4" s="103">
        <v>37</v>
      </c>
      <c r="GP4" s="178">
        <v>38</v>
      </c>
      <c r="GQ4" s="103">
        <v>1</v>
      </c>
      <c r="GR4" s="103">
        <v>2</v>
      </c>
      <c r="GS4" s="178">
        <v>3</v>
      </c>
      <c r="GT4" s="103">
        <v>4</v>
      </c>
      <c r="GU4" s="103">
        <v>5</v>
      </c>
      <c r="GV4" s="103">
        <v>6</v>
      </c>
      <c r="GW4" s="103">
        <v>3</v>
      </c>
      <c r="GX4" s="103">
        <v>4</v>
      </c>
      <c r="GY4" s="103">
        <v>5</v>
      </c>
      <c r="GZ4" s="178">
        <v>6</v>
      </c>
      <c r="HA4" s="337"/>
      <c r="HB4" s="179">
        <v>1</v>
      </c>
      <c r="HC4" s="5">
        <v>2</v>
      </c>
      <c r="HD4" s="5">
        <v>3</v>
      </c>
      <c r="HE4" s="5">
        <v>4</v>
      </c>
      <c r="HF4" s="5">
        <v>5</v>
      </c>
      <c r="HG4" s="5">
        <v>6</v>
      </c>
      <c r="HH4" s="5">
        <v>7</v>
      </c>
      <c r="HI4" s="5">
        <v>8</v>
      </c>
      <c r="HJ4" s="5">
        <v>9</v>
      </c>
      <c r="HK4" s="5">
        <v>10</v>
      </c>
      <c r="HL4" s="5">
        <v>11</v>
      </c>
      <c r="HM4" s="5">
        <v>12</v>
      </c>
      <c r="HN4" s="5">
        <v>13</v>
      </c>
      <c r="HO4" s="5">
        <v>14</v>
      </c>
      <c r="HP4" s="5">
        <v>15</v>
      </c>
      <c r="HQ4" s="5">
        <v>16</v>
      </c>
      <c r="HR4" s="5">
        <v>17</v>
      </c>
      <c r="HS4" s="5">
        <v>18</v>
      </c>
      <c r="HT4" s="5">
        <v>19</v>
      </c>
      <c r="HU4" s="5">
        <v>20</v>
      </c>
      <c r="HV4" s="5">
        <v>21</v>
      </c>
      <c r="HW4" s="5">
        <v>22</v>
      </c>
      <c r="HX4" s="5">
        <v>23</v>
      </c>
      <c r="HY4" s="5">
        <v>24</v>
      </c>
      <c r="HZ4" s="5">
        <v>25</v>
      </c>
      <c r="IA4" s="5">
        <v>26</v>
      </c>
      <c r="IB4" s="5">
        <v>27</v>
      </c>
      <c r="IC4" s="5">
        <v>28</v>
      </c>
      <c r="ID4" s="5">
        <v>29</v>
      </c>
      <c r="IE4" s="5">
        <v>30</v>
      </c>
      <c r="IF4" s="5">
        <v>31</v>
      </c>
      <c r="IG4" s="5">
        <v>32</v>
      </c>
      <c r="IH4" s="5">
        <v>33</v>
      </c>
      <c r="II4" s="5">
        <v>34</v>
      </c>
      <c r="IJ4" s="5">
        <v>35</v>
      </c>
      <c r="IK4" s="5">
        <v>36</v>
      </c>
      <c r="IL4" s="5">
        <v>37</v>
      </c>
      <c r="IM4" s="185">
        <v>38</v>
      </c>
      <c r="IN4" s="300">
        <v>1</v>
      </c>
      <c r="IO4" s="102">
        <v>2</v>
      </c>
      <c r="IP4" s="102">
        <v>3</v>
      </c>
      <c r="IQ4" s="102">
        <v>4</v>
      </c>
      <c r="IR4" s="102">
        <v>5</v>
      </c>
      <c r="IS4" s="185">
        <v>6</v>
      </c>
      <c r="IT4" s="127"/>
      <c r="IU4" s="127"/>
      <c r="IV4" s="127"/>
    </row>
    <row r="5" spans="1:256" s="163" customFormat="1" ht="13.5" thickTop="1">
      <c r="A5" s="263" t="s">
        <v>84</v>
      </c>
      <c r="B5" s="274" t="s">
        <v>61</v>
      </c>
      <c r="C5" s="355">
        <f aca="true" t="shared" si="16" ref="C5:C40">COUNT(BQ5:DH5)</f>
        <v>27</v>
      </c>
      <c r="D5" s="356">
        <f aca="true" t="shared" si="17" ref="D5:D10">COUNTIF(X5:BO5,"T")</f>
        <v>27</v>
      </c>
      <c r="E5" s="148">
        <f aca="true" t="shared" si="18" ref="E5:E40">COUNTIF(BQ5:DH5,90)</f>
        <v>27</v>
      </c>
      <c r="F5" s="356">
        <f aca="true" t="shared" si="19" ref="F5:F40">COUNTIF(DJ5:FA5,"I")</f>
        <v>0</v>
      </c>
      <c r="G5" s="356">
        <f aca="true" t="shared" si="20" ref="G5:G40">COUNTIF(DJ5:FA5,"E")</f>
        <v>0</v>
      </c>
      <c r="H5" s="148">
        <f aca="true" t="shared" si="21" ref="H5:H40">COUNTIF(BQ5:DH5,"S")</f>
        <v>0</v>
      </c>
      <c r="I5" s="149">
        <f aca="true" t="shared" si="22" ref="I5:I40">SUM(BQ5:DH5)</f>
        <v>2430</v>
      </c>
      <c r="J5" s="150">
        <f aca="true" t="shared" si="23" ref="J5:J43">ABS(I5/C5)</f>
        <v>90</v>
      </c>
      <c r="K5" s="150">
        <f>ABS(I5*100/I1)</f>
        <v>71.05263157894737</v>
      </c>
      <c r="L5" s="149">
        <f>K1</f>
        <v>38</v>
      </c>
      <c r="M5" s="331">
        <f>COUNTIF(X5:BO5,"C")+COUNTIF(X5:BO5,"T")</f>
        <v>27</v>
      </c>
      <c r="N5" s="149">
        <f>SUM(O5:Q5)</f>
        <v>6</v>
      </c>
      <c r="O5" s="149">
        <f>COUNTIF(X5:BM5,"DT")</f>
        <v>0</v>
      </c>
      <c r="P5" s="149">
        <f>COUNTIF(X5:BM5,"L")</f>
        <v>6</v>
      </c>
      <c r="Q5" s="149">
        <f>COUNTIF(X5:BM5,"S")</f>
        <v>0</v>
      </c>
      <c r="R5" s="151">
        <f>COUNTIF(FE5:GV5,1)</f>
        <v>3</v>
      </c>
      <c r="S5" s="148">
        <f>COUNTIF(FE5:GV5,2)</f>
        <v>0</v>
      </c>
      <c r="T5" s="148">
        <f>COUNTIF(FE5:GV5,"R")</f>
        <v>0</v>
      </c>
      <c r="U5" s="148">
        <f>SUM(S5:T5)</f>
        <v>0</v>
      </c>
      <c r="V5" s="152">
        <f>HA5</f>
        <v>-26</v>
      </c>
      <c r="W5" s="89"/>
      <c r="X5" s="283" t="s">
        <v>137</v>
      </c>
      <c r="Y5" s="284" t="s">
        <v>137</v>
      </c>
      <c r="Z5" s="284" t="s">
        <v>137</v>
      </c>
      <c r="AA5" s="284" t="s">
        <v>137</v>
      </c>
      <c r="AB5" s="284" t="s">
        <v>137</v>
      </c>
      <c r="AC5" s="284" t="s">
        <v>137</v>
      </c>
      <c r="AD5" s="161"/>
      <c r="AE5" s="161"/>
      <c r="AF5" s="161"/>
      <c r="AG5" s="161"/>
      <c r="AH5" s="284" t="s">
        <v>119</v>
      </c>
      <c r="AI5" s="284" t="s">
        <v>119</v>
      </c>
      <c r="AJ5" s="284" t="s">
        <v>119</v>
      </c>
      <c r="AK5" s="284" t="s">
        <v>119</v>
      </c>
      <c r="AL5" s="161"/>
      <c r="AM5" s="284" t="s">
        <v>119</v>
      </c>
      <c r="AN5" s="284" t="s">
        <v>119</v>
      </c>
      <c r="AO5" s="284" t="s">
        <v>119</v>
      </c>
      <c r="AP5" s="284" t="s">
        <v>119</v>
      </c>
      <c r="AQ5" s="284" t="s">
        <v>119</v>
      </c>
      <c r="AR5" s="284" t="s">
        <v>119</v>
      </c>
      <c r="AS5" s="284" t="s">
        <v>119</v>
      </c>
      <c r="AT5" s="284" t="s">
        <v>119</v>
      </c>
      <c r="AU5" s="284" t="s">
        <v>119</v>
      </c>
      <c r="AV5" s="284" t="s">
        <v>119</v>
      </c>
      <c r="AW5" s="284" t="s">
        <v>119</v>
      </c>
      <c r="AX5" s="284" t="s">
        <v>119</v>
      </c>
      <c r="AY5" s="284" t="s">
        <v>119</v>
      </c>
      <c r="AZ5" s="284" t="s">
        <v>119</v>
      </c>
      <c r="BA5" s="284" t="s">
        <v>119</v>
      </c>
      <c r="BB5" s="284" t="s">
        <v>119</v>
      </c>
      <c r="BC5" s="284" t="s">
        <v>119</v>
      </c>
      <c r="BD5" s="284" t="s">
        <v>119</v>
      </c>
      <c r="BE5" s="284" t="s">
        <v>119</v>
      </c>
      <c r="BF5" s="284" t="s">
        <v>119</v>
      </c>
      <c r="BG5" s="284" t="s">
        <v>119</v>
      </c>
      <c r="BH5" s="284" t="s">
        <v>119</v>
      </c>
      <c r="BI5" s="284" t="s">
        <v>119</v>
      </c>
      <c r="BJ5" s="161"/>
      <c r="BK5" s="161"/>
      <c r="BL5" s="161"/>
      <c r="BM5" s="161"/>
      <c r="BN5" s="161"/>
      <c r="BO5" s="271"/>
      <c r="BP5" s="220"/>
      <c r="BQ5" s="283"/>
      <c r="BR5" s="284"/>
      <c r="BS5" s="284"/>
      <c r="BT5" s="284"/>
      <c r="BU5" s="284"/>
      <c r="BV5" s="161"/>
      <c r="BW5" s="161"/>
      <c r="BX5" s="161"/>
      <c r="BY5" s="161"/>
      <c r="BZ5" s="161"/>
      <c r="CA5" s="284">
        <v>90</v>
      </c>
      <c r="CB5" s="284">
        <v>90</v>
      </c>
      <c r="CC5" s="284">
        <v>90</v>
      </c>
      <c r="CD5" s="284">
        <v>90</v>
      </c>
      <c r="CE5" s="161"/>
      <c r="CF5" s="284">
        <v>90</v>
      </c>
      <c r="CG5" s="284">
        <v>90</v>
      </c>
      <c r="CH5" s="284">
        <v>90</v>
      </c>
      <c r="CI5" s="284">
        <v>90</v>
      </c>
      <c r="CJ5" s="284">
        <v>90</v>
      </c>
      <c r="CK5" s="284">
        <v>90</v>
      </c>
      <c r="CL5" s="284">
        <v>90</v>
      </c>
      <c r="CM5" s="284">
        <v>90</v>
      </c>
      <c r="CN5" s="284">
        <v>90</v>
      </c>
      <c r="CO5" s="284">
        <v>90</v>
      </c>
      <c r="CP5" s="284">
        <v>90</v>
      </c>
      <c r="CQ5" s="284">
        <v>90</v>
      </c>
      <c r="CR5" s="284">
        <v>90</v>
      </c>
      <c r="CS5" s="284">
        <v>90</v>
      </c>
      <c r="CT5" s="284">
        <v>90</v>
      </c>
      <c r="CU5" s="284">
        <v>90</v>
      </c>
      <c r="CV5" s="284">
        <v>90</v>
      </c>
      <c r="CW5" s="284">
        <v>90</v>
      </c>
      <c r="CX5" s="284">
        <v>90</v>
      </c>
      <c r="CY5" s="284">
        <v>90</v>
      </c>
      <c r="CZ5" s="284">
        <v>90</v>
      </c>
      <c r="DA5" s="284">
        <v>90</v>
      </c>
      <c r="DB5" s="284">
        <v>90</v>
      </c>
      <c r="DC5" s="161"/>
      <c r="DD5" s="161"/>
      <c r="DE5" s="161"/>
      <c r="DF5" s="161"/>
      <c r="DG5" s="161"/>
      <c r="DH5" s="271"/>
      <c r="DI5" s="89"/>
      <c r="DJ5" s="283"/>
      <c r="DK5" s="284"/>
      <c r="DL5" s="284"/>
      <c r="DM5" s="284"/>
      <c r="DN5" s="284"/>
      <c r="DO5" s="161"/>
      <c r="DP5" s="161"/>
      <c r="DQ5" s="161"/>
      <c r="DR5" s="161"/>
      <c r="DS5" s="161"/>
      <c r="DT5" s="284"/>
      <c r="DU5" s="284"/>
      <c r="DV5" s="284"/>
      <c r="DW5" s="284"/>
      <c r="DX5" s="161"/>
      <c r="DY5" s="284"/>
      <c r="DZ5" s="161"/>
      <c r="EA5" s="284"/>
      <c r="EB5" s="161"/>
      <c r="EC5" s="161"/>
      <c r="ED5" s="161"/>
      <c r="EE5" s="284"/>
      <c r="EF5" s="284"/>
      <c r="EG5" s="284"/>
      <c r="EH5" s="284"/>
      <c r="EI5" s="284"/>
      <c r="EJ5" s="284"/>
      <c r="EK5" s="284"/>
      <c r="EL5" s="161"/>
      <c r="EM5" s="284"/>
      <c r="EN5" s="284"/>
      <c r="EO5" s="284"/>
      <c r="EP5" s="284"/>
      <c r="EQ5" s="284"/>
      <c r="ER5" s="161"/>
      <c r="ES5" s="284"/>
      <c r="ET5" s="284"/>
      <c r="EU5" s="284"/>
      <c r="EV5" s="161"/>
      <c r="EW5" s="161"/>
      <c r="EX5" s="161"/>
      <c r="EY5" s="161"/>
      <c r="EZ5" s="161"/>
      <c r="FA5" s="162"/>
      <c r="FB5" s="244">
        <f aca="true" t="shared" si="24" ref="FB5:FB66">COUNTIF(FE5:GT5,1)</f>
        <v>3</v>
      </c>
      <c r="FC5" s="293">
        <f>COUNTIF(FE5:GT5,2)</f>
        <v>0</v>
      </c>
      <c r="FD5" s="294">
        <f>COUNTIF(FE5:GT5,"R")</f>
        <v>0</v>
      </c>
      <c r="FE5" s="295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285">
        <v>1</v>
      </c>
      <c r="GC5" s="161"/>
      <c r="GD5" s="161"/>
      <c r="GE5" s="161"/>
      <c r="GF5" s="285">
        <v>1</v>
      </c>
      <c r="GG5" s="161"/>
      <c r="GH5" s="161"/>
      <c r="GI5" s="285">
        <v>1</v>
      </c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2"/>
      <c r="GW5" s="248"/>
      <c r="GX5" s="161"/>
      <c r="GY5" s="161"/>
      <c r="GZ5" s="162"/>
      <c r="HA5" s="183">
        <f>SUM(HB5:IS5)</f>
        <v>-26</v>
      </c>
      <c r="HB5" s="323"/>
      <c r="HC5" s="272"/>
      <c r="HD5" s="272"/>
      <c r="HE5" s="324"/>
      <c r="HF5" s="272"/>
      <c r="HG5" s="272"/>
      <c r="HH5" s="272"/>
      <c r="HI5" s="272"/>
      <c r="HJ5" s="272"/>
      <c r="HK5" s="272"/>
      <c r="HL5" s="272">
        <v>-2</v>
      </c>
      <c r="HM5" s="272">
        <v>0</v>
      </c>
      <c r="HN5" s="272">
        <v>-1</v>
      </c>
      <c r="HO5" s="272">
        <v>-1</v>
      </c>
      <c r="HP5" s="272"/>
      <c r="HQ5" s="272">
        <v>0</v>
      </c>
      <c r="HR5" s="272">
        <v>0</v>
      </c>
      <c r="HS5" s="272">
        <v>0</v>
      </c>
      <c r="HT5" s="272">
        <v>-3</v>
      </c>
      <c r="HU5" s="272">
        <v>0</v>
      </c>
      <c r="HV5" s="272">
        <v>0</v>
      </c>
      <c r="HW5" s="272">
        <v>0</v>
      </c>
      <c r="HX5" s="272">
        <v>-1</v>
      </c>
      <c r="HY5" s="272">
        <v>-1</v>
      </c>
      <c r="HZ5" s="272">
        <v>-1</v>
      </c>
      <c r="IA5" s="272">
        <v>-1</v>
      </c>
      <c r="IB5" s="272">
        <v>-1</v>
      </c>
      <c r="IC5" s="272">
        <v>0</v>
      </c>
      <c r="ID5" s="272">
        <v>0</v>
      </c>
      <c r="IE5" s="272">
        <v>0</v>
      </c>
      <c r="IF5" s="272">
        <v>-4</v>
      </c>
      <c r="IG5" s="272">
        <v>-2</v>
      </c>
      <c r="IH5" s="272">
        <v>0</v>
      </c>
      <c r="II5" s="272">
        <v>-1</v>
      </c>
      <c r="IJ5" s="272">
        <v>0</v>
      </c>
      <c r="IK5" s="272">
        <v>-2</v>
      </c>
      <c r="IL5" s="272">
        <v>-3</v>
      </c>
      <c r="IM5" s="273">
        <v>-2</v>
      </c>
      <c r="IN5" s="301"/>
      <c r="IO5" s="272"/>
      <c r="IP5" s="272"/>
      <c r="IQ5" s="272"/>
      <c r="IR5" s="161"/>
      <c r="IS5" s="273"/>
      <c r="IT5" s="157"/>
      <c r="IU5" s="157"/>
      <c r="IV5" s="157"/>
    </row>
    <row r="6" spans="1:256" s="164" customFormat="1" ht="15" customHeight="1">
      <c r="A6" s="264" t="s">
        <v>85</v>
      </c>
      <c r="B6" s="225" t="s">
        <v>61</v>
      </c>
      <c r="C6" s="355">
        <f t="shared" si="16"/>
        <v>11</v>
      </c>
      <c r="D6" s="356">
        <f t="shared" si="17"/>
        <v>11</v>
      </c>
      <c r="E6" s="148">
        <f t="shared" si="18"/>
        <v>11</v>
      </c>
      <c r="F6" s="356">
        <f t="shared" si="19"/>
        <v>0</v>
      </c>
      <c r="G6" s="356">
        <f t="shared" si="20"/>
        <v>0</v>
      </c>
      <c r="H6" s="148">
        <f t="shared" si="21"/>
        <v>0</v>
      </c>
      <c r="I6" s="149">
        <f t="shared" si="22"/>
        <v>990</v>
      </c>
      <c r="J6" s="150">
        <f t="shared" si="23"/>
        <v>90</v>
      </c>
      <c r="K6" s="150">
        <f>ABS(I6*100/I1)</f>
        <v>28.94736842105263</v>
      </c>
      <c r="L6" s="149">
        <f>K1</f>
        <v>38</v>
      </c>
      <c r="M6" s="331">
        <f aca="true" t="shared" si="25" ref="M6:M59">COUNTIF(X6:BO6,"C")+COUNTIF(X6:BO6,"T")</f>
        <v>16</v>
      </c>
      <c r="N6" s="149">
        <f aca="true" t="shared" si="26" ref="N6:N33">SUM(O6:Q6)</f>
        <v>0</v>
      </c>
      <c r="O6" s="149">
        <f aca="true" t="shared" si="27" ref="O6:O59">COUNTIF(X6:BM6,"DT")</f>
        <v>0</v>
      </c>
      <c r="P6" s="149">
        <f aca="true" t="shared" si="28" ref="P6:P59">COUNTIF(X6:BM6,"L")</f>
        <v>0</v>
      </c>
      <c r="Q6" s="149">
        <f aca="true" t="shared" si="29" ref="Q6:Q59">COUNTIF(X6:BM6,"S")</f>
        <v>0</v>
      </c>
      <c r="R6" s="151">
        <f aca="true" t="shared" si="30" ref="R6:R66">COUNTIF(FE6:GV6,1)</f>
        <v>1</v>
      </c>
      <c r="S6" s="148">
        <f aca="true" t="shared" si="31" ref="S6:S66">COUNTIF(FE6:GV6,2)</f>
        <v>0</v>
      </c>
      <c r="T6" s="148">
        <f aca="true" t="shared" si="32" ref="T6:T66">COUNTIF(FE6:GV6,"R")</f>
        <v>0</v>
      </c>
      <c r="U6" s="148">
        <f aca="true" t="shared" si="33" ref="U6:U66">SUM(S6:T6)</f>
        <v>0</v>
      </c>
      <c r="V6" s="152">
        <f aca="true" t="shared" si="34" ref="V6:V66">HA6</f>
        <v>-12</v>
      </c>
      <c r="W6" s="89"/>
      <c r="X6" s="277" t="s">
        <v>119</v>
      </c>
      <c r="Y6" s="280" t="s">
        <v>119</v>
      </c>
      <c r="Z6" s="280" t="s">
        <v>119</v>
      </c>
      <c r="AA6" s="280" t="s">
        <v>119</v>
      </c>
      <c r="AB6" s="280" t="s">
        <v>119</v>
      </c>
      <c r="AC6" s="280" t="s">
        <v>119</v>
      </c>
      <c r="AD6" s="280" t="s">
        <v>119</v>
      </c>
      <c r="AE6" s="280" t="s">
        <v>119</v>
      </c>
      <c r="AF6" s="280" t="s">
        <v>119</v>
      </c>
      <c r="AG6" s="280" t="s">
        <v>119</v>
      </c>
      <c r="AH6" s="148"/>
      <c r="AI6" s="148"/>
      <c r="AJ6" s="148"/>
      <c r="AK6" s="148"/>
      <c r="AL6" s="280" t="s">
        <v>119</v>
      </c>
      <c r="AM6" s="148"/>
      <c r="AN6" s="280" t="s">
        <v>120</v>
      </c>
      <c r="AO6" s="148"/>
      <c r="AP6" s="280" t="s">
        <v>120</v>
      </c>
      <c r="AQ6" s="280" t="s">
        <v>120</v>
      </c>
      <c r="AR6" s="148"/>
      <c r="AS6" s="148"/>
      <c r="AT6" s="148"/>
      <c r="AU6" s="148"/>
      <c r="AV6" s="148"/>
      <c r="AW6" s="148"/>
      <c r="AX6" s="148"/>
      <c r="AY6" s="148"/>
      <c r="AZ6" s="280" t="s">
        <v>120</v>
      </c>
      <c r="BA6" s="148"/>
      <c r="BB6" s="148"/>
      <c r="BC6" s="148"/>
      <c r="BD6" s="148"/>
      <c r="BE6" s="148"/>
      <c r="BF6" s="280" t="s">
        <v>120</v>
      </c>
      <c r="BG6" s="148"/>
      <c r="BH6" s="148"/>
      <c r="BI6" s="148"/>
      <c r="BJ6" s="148"/>
      <c r="BK6" s="148"/>
      <c r="BL6" s="148"/>
      <c r="BM6" s="148"/>
      <c r="BN6" s="148"/>
      <c r="BO6" s="225"/>
      <c r="BP6" s="220"/>
      <c r="BQ6" s="277">
        <v>90</v>
      </c>
      <c r="BR6" s="280">
        <v>90</v>
      </c>
      <c r="BS6" s="280">
        <v>90</v>
      </c>
      <c r="BT6" s="280">
        <v>90</v>
      </c>
      <c r="BU6" s="280">
        <v>90</v>
      </c>
      <c r="BV6" s="280">
        <v>90</v>
      </c>
      <c r="BW6" s="280">
        <v>90</v>
      </c>
      <c r="BX6" s="280">
        <v>90</v>
      </c>
      <c r="BY6" s="280">
        <v>90</v>
      </c>
      <c r="BZ6" s="280">
        <v>90</v>
      </c>
      <c r="CA6" s="148"/>
      <c r="CB6" s="148"/>
      <c r="CC6" s="148"/>
      <c r="CD6" s="148"/>
      <c r="CE6" s="280">
        <v>90</v>
      </c>
      <c r="CF6" s="148"/>
      <c r="CG6" s="280"/>
      <c r="CH6" s="148"/>
      <c r="CI6" s="280"/>
      <c r="CJ6" s="280"/>
      <c r="CK6" s="148"/>
      <c r="CL6" s="148"/>
      <c r="CM6" s="148"/>
      <c r="CN6" s="148"/>
      <c r="CO6" s="148"/>
      <c r="CP6" s="148"/>
      <c r="CQ6" s="148"/>
      <c r="CR6" s="148"/>
      <c r="CS6" s="280"/>
      <c r="CT6" s="148"/>
      <c r="CU6" s="148"/>
      <c r="CV6" s="148"/>
      <c r="CW6" s="148"/>
      <c r="CX6" s="148"/>
      <c r="CY6" s="280"/>
      <c r="CZ6" s="148"/>
      <c r="DA6" s="148"/>
      <c r="DB6" s="148"/>
      <c r="DC6" s="148"/>
      <c r="DD6" s="148"/>
      <c r="DE6" s="148"/>
      <c r="DF6" s="148"/>
      <c r="DG6" s="148"/>
      <c r="DH6" s="225"/>
      <c r="DI6" s="175"/>
      <c r="DJ6" s="277"/>
      <c r="DK6" s="280"/>
      <c r="DL6" s="280"/>
      <c r="DM6" s="280"/>
      <c r="DN6" s="280"/>
      <c r="DO6" s="280"/>
      <c r="DP6" s="280"/>
      <c r="DQ6" s="280"/>
      <c r="DR6" s="280"/>
      <c r="DS6" s="280"/>
      <c r="DT6" s="148"/>
      <c r="DU6" s="148"/>
      <c r="DV6" s="148"/>
      <c r="DW6" s="148"/>
      <c r="DX6" s="280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60"/>
      <c r="FB6" s="244">
        <f t="shared" si="24"/>
        <v>1</v>
      </c>
      <c r="FC6" s="242">
        <f aca="true" t="shared" si="35" ref="FC6:FC66">COUNTIF(FE6:GT6,2)</f>
        <v>0</v>
      </c>
      <c r="FD6" s="238">
        <f aca="true" t="shared" si="36" ref="FD6:FD66">COUNTIF(FE6:GT6,"R")</f>
        <v>0</v>
      </c>
      <c r="FE6" s="296">
        <v>1</v>
      </c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60"/>
      <c r="GW6" s="153"/>
      <c r="GX6" s="148"/>
      <c r="GY6" s="154"/>
      <c r="GZ6" s="155"/>
      <c r="HA6" s="184">
        <f aca="true" t="shared" si="37" ref="HA6:HA66">SUM(HB6:IS6)</f>
        <v>-12</v>
      </c>
      <c r="HB6" s="270">
        <v>-3</v>
      </c>
      <c r="HC6" s="267">
        <v>0</v>
      </c>
      <c r="HD6" s="267">
        <v>0</v>
      </c>
      <c r="HE6" s="267">
        <v>0</v>
      </c>
      <c r="HF6" s="267">
        <v>-1</v>
      </c>
      <c r="HG6" s="267">
        <v>-4</v>
      </c>
      <c r="HH6" s="267">
        <v>-1</v>
      </c>
      <c r="HI6" s="267">
        <v>-1</v>
      </c>
      <c r="HJ6" s="267">
        <v>0</v>
      </c>
      <c r="HK6" s="267">
        <v>-2</v>
      </c>
      <c r="HL6" s="267"/>
      <c r="HM6" s="267"/>
      <c r="HN6" s="267"/>
      <c r="HO6" s="267"/>
      <c r="HP6" s="267">
        <v>0</v>
      </c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8"/>
      <c r="IN6" s="302"/>
      <c r="IO6" s="267"/>
      <c r="IP6" s="267"/>
      <c r="IQ6" s="267"/>
      <c r="IR6" s="154"/>
      <c r="IS6" s="268"/>
      <c r="IT6" s="156"/>
      <c r="IU6" s="156"/>
      <c r="IV6" s="156"/>
    </row>
    <row r="7" spans="1:256" s="164" customFormat="1" ht="12.75">
      <c r="A7" s="266" t="s">
        <v>155</v>
      </c>
      <c r="B7" s="225" t="s">
        <v>61</v>
      </c>
      <c r="C7" s="355">
        <f>COUNT(BQ7:DH7)</f>
        <v>0</v>
      </c>
      <c r="D7" s="356">
        <f t="shared" si="17"/>
        <v>0</v>
      </c>
      <c r="E7" s="148">
        <f>COUNTIF(BQ7:DH7,90)</f>
        <v>0</v>
      </c>
      <c r="F7" s="356">
        <f>COUNTIF(DJ7:FA7,"I")</f>
        <v>0</v>
      </c>
      <c r="G7" s="356">
        <f>COUNTIF(DJ7:FA7,"E")</f>
        <v>0</v>
      </c>
      <c r="H7" s="148">
        <f>COUNTIF(BQ7:DH7,"S")</f>
        <v>0</v>
      </c>
      <c r="I7" s="149">
        <f>SUM(BQ7:DH7)</f>
        <v>0</v>
      </c>
      <c r="J7" s="150" t="e">
        <f>ABS(I7/C7)</f>
        <v>#DIV/0!</v>
      </c>
      <c r="K7" s="150">
        <f>ABS(I7*100/I1)</f>
        <v>0</v>
      </c>
      <c r="L7" s="149"/>
      <c r="M7" s="331">
        <f t="shared" si="25"/>
        <v>0</v>
      </c>
      <c r="N7" s="149">
        <f>SUM(O7:Q7)</f>
        <v>0</v>
      </c>
      <c r="O7" s="149">
        <f>COUNTIF(X7:BM7,"DT")</f>
        <v>0</v>
      </c>
      <c r="P7" s="149">
        <f>COUNTIF(X7:BM7,"L")</f>
        <v>0</v>
      </c>
      <c r="Q7" s="149">
        <f>COUNTIF(X7:BM7,"S")</f>
        <v>0</v>
      </c>
      <c r="R7" s="151">
        <f t="shared" si="30"/>
        <v>0</v>
      </c>
      <c r="S7" s="148">
        <f t="shared" si="31"/>
        <v>0</v>
      </c>
      <c r="T7" s="148">
        <f t="shared" si="32"/>
        <v>0</v>
      </c>
      <c r="U7" s="148">
        <f t="shared" si="33"/>
        <v>0</v>
      </c>
      <c r="V7" s="152">
        <f t="shared" si="34"/>
        <v>0</v>
      </c>
      <c r="W7" s="89"/>
      <c r="X7" s="226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225"/>
      <c r="BP7" s="220"/>
      <c r="BQ7" s="226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225"/>
      <c r="DI7" s="89"/>
      <c r="DJ7" s="226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60"/>
      <c r="FB7" s="244">
        <f>COUNTIF(FE7:GT7,1)</f>
        <v>0</v>
      </c>
      <c r="FC7" s="242">
        <f>COUNTIF(FE7:GT7,2)</f>
        <v>0</v>
      </c>
      <c r="FD7" s="238">
        <f>COUNTIF(FE7:GT7,"R")</f>
        <v>0</v>
      </c>
      <c r="FE7" s="226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60"/>
      <c r="GW7" s="153"/>
      <c r="GX7" s="148"/>
      <c r="GY7" s="154"/>
      <c r="GZ7" s="155"/>
      <c r="HA7" s="184">
        <f>SUM(HB7:IS7)</f>
        <v>0</v>
      </c>
      <c r="HB7" s="270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8"/>
      <c r="IN7" s="302"/>
      <c r="IO7" s="267"/>
      <c r="IP7" s="267"/>
      <c r="IQ7" s="267"/>
      <c r="IR7" s="154"/>
      <c r="IS7" s="268"/>
      <c r="IT7" s="156"/>
      <c r="IU7" s="156"/>
      <c r="IV7" s="156"/>
    </row>
    <row r="8" spans="1:256" s="164" customFormat="1" ht="12.75" customHeight="1" hidden="1">
      <c r="A8" s="224"/>
      <c r="B8" s="225"/>
      <c r="C8" s="22">
        <f t="shared" si="16"/>
        <v>0</v>
      </c>
      <c r="D8" s="16">
        <f t="shared" si="17"/>
        <v>0</v>
      </c>
      <c r="E8" s="66">
        <f t="shared" si="18"/>
        <v>0</v>
      </c>
      <c r="F8" s="16">
        <f t="shared" si="19"/>
        <v>0</v>
      </c>
      <c r="G8" s="16">
        <f t="shared" si="20"/>
        <v>0</v>
      </c>
      <c r="H8" s="66">
        <f t="shared" si="21"/>
        <v>0</v>
      </c>
      <c r="I8" s="67">
        <f t="shared" si="22"/>
        <v>0</v>
      </c>
      <c r="J8" s="68" t="e">
        <f t="shared" si="23"/>
        <v>#DIV/0!</v>
      </c>
      <c r="K8" s="68">
        <f>ABS(I8*100/I1)</f>
        <v>0</v>
      </c>
      <c r="L8" s="67">
        <f>K1</f>
        <v>38</v>
      </c>
      <c r="M8" s="331">
        <f t="shared" si="25"/>
        <v>0</v>
      </c>
      <c r="N8" s="149">
        <f t="shared" si="26"/>
        <v>0</v>
      </c>
      <c r="O8" s="149">
        <f t="shared" si="27"/>
        <v>0</v>
      </c>
      <c r="P8" s="149">
        <f t="shared" si="28"/>
        <v>0</v>
      </c>
      <c r="Q8" s="149">
        <f t="shared" si="29"/>
        <v>0</v>
      </c>
      <c r="R8" s="151">
        <f t="shared" si="30"/>
        <v>0</v>
      </c>
      <c r="S8" s="148">
        <f t="shared" si="31"/>
        <v>0</v>
      </c>
      <c r="T8" s="148">
        <f t="shared" si="32"/>
        <v>0</v>
      </c>
      <c r="U8" s="148">
        <f t="shared" si="33"/>
        <v>0</v>
      </c>
      <c r="V8" s="152">
        <f t="shared" si="34"/>
        <v>0</v>
      </c>
      <c r="W8" s="89"/>
      <c r="X8" s="226"/>
      <c r="Y8" s="148"/>
      <c r="Z8" s="148"/>
      <c r="AA8" s="148"/>
      <c r="AB8" s="148"/>
      <c r="AC8" s="286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66"/>
      <c r="AO8" s="148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148"/>
      <c r="BH8" s="148"/>
      <c r="BI8" s="148"/>
      <c r="BJ8" s="148"/>
      <c r="BK8" s="148"/>
      <c r="BL8" s="148"/>
      <c r="BM8" s="148"/>
      <c r="BN8" s="148"/>
      <c r="BO8" s="225"/>
      <c r="BP8" s="220"/>
      <c r="BQ8" s="226"/>
      <c r="BR8" s="148"/>
      <c r="BS8" s="148"/>
      <c r="BT8" s="148"/>
      <c r="BU8" s="148"/>
      <c r="BV8" s="286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353"/>
      <c r="CH8" s="148"/>
      <c r="CI8" s="66"/>
      <c r="CJ8" s="66"/>
      <c r="CK8" s="66"/>
      <c r="CL8" s="148"/>
      <c r="CM8" s="148"/>
      <c r="CN8" s="148"/>
      <c r="CO8" s="148"/>
      <c r="CP8" s="148"/>
      <c r="CQ8" s="148"/>
      <c r="CR8" s="148"/>
      <c r="CS8" s="66"/>
      <c r="CT8" s="148"/>
      <c r="CU8" s="148"/>
      <c r="CV8" s="148"/>
      <c r="CW8" s="148"/>
      <c r="CX8" s="148"/>
      <c r="CY8" s="66"/>
      <c r="CZ8" s="148"/>
      <c r="DA8" s="148"/>
      <c r="DB8" s="148"/>
      <c r="DC8" s="148"/>
      <c r="DD8" s="148"/>
      <c r="DE8" s="148"/>
      <c r="DF8" s="148"/>
      <c r="DG8" s="148"/>
      <c r="DH8" s="225"/>
      <c r="DI8" s="89"/>
      <c r="DJ8" s="226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286"/>
      <c r="ED8" s="286"/>
      <c r="EE8" s="148"/>
      <c r="EF8" s="148"/>
      <c r="EG8" s="148"/>
      <c r="EH8" s="148"/>
      <c r="EI8" s="148"/>
      <c r="EJ8" s="148"/>
      <c r="EK8" s="148"/>
      <c r="EL8" s="286"/>
      <c r="EM8" s="148"/>
      <c r="EN8" s="148"/>
      <c r="EO8" s="148"/>
      <c r="EP8" s="148"/>
      <c r="EQ8" s="148"/>
      <c r="ER8" s="286"/>
      <c r="ES8" s="148"/>
      <c r="ET8" s="148"/>
      <c r="EU8" s="148"/>
      <c r="EV8" s="148"/>
      <c r="EW8" s="148"/>
      <c r="EX8" s="148"/>
      <c r="EY8" s="148"/>
      <c r="EZ8" s="148"/>
      <c r="FA8" s="160"/>
      <c r="FB8" s="244">
        <f t="shared" si="24"/>
        <v>0</v>
      </c>
      <c r="FC8" s="242">
        <f t="shared" si="35"/>
        <v>0</v>
      </c>
      <c r="FD8" s="238">
        <f t="shared" si="36"/>
        <v>0</v>
      </c>
      <c r="FE8" s="226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60"/>
      <c r="GW8" s="153"/>
      <c r="GX8" s="148"/>
      <c r="GY8" s="154"/>
      <c r="GZ8" s="155"/>
      <c r="HA8" s="184">
        <f t="shared" si="37"/>
        <v>0</v>
      </c>
      <c r="HB8" s="270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8"/>
      <c r="IN8" s="302"/>
      <c r="IO8" s="267"/>
      <c r="IP8" s="267"/>
      <c r="IQ8" s="267"/>
      <c r="IR8" s="154"/>
      <c r="IS8" s="268"/>
      <c r="IT8" s="156"/>
      <c r="IU8" s="156"/>
      <c r="IV8" s="156"/>
    </row>
    <row r="9" spans="1:256" s="2" customFormat="1" ht="12.75" customHeight="1">
      <c r="A9" s="265" t="s">
        <v>86</v>
      </c>
      <c r="B9" s="91" t="s">
        <v>59</v>
      </c>
      <c r="C9" s="22">
        <f t="shared" si="16"/>
        <v>6</v>
      </c>
      <c r="D9" s="16">
        <f t="shared" si="17"/>
        <v>0</v>
      </c>
      <c r="E9" s="66">
        <f t="shared" si="18"/>
        <v>0</v>
      </c>
      <c r="F9" s="16">
        <f t="shared" si="19"/>
        <v>0</v>
      </c>
      <c r="G9" s="16">
        <f t="shared" si="20"/>
        <v>6</v>
      </c>
      <c r="H9" s="66">
        <f t="shared" si="21"/>
        <v>0</v>
      </c>
      <c r="I9" s="67">
        <f t="shared" si="22"/>
        <v>55</v>
      </c>
      <c r="J9" s="68">
        <f t="shared" si="23"/>
        <v>9.166666666666666</v>
      </c>
      <c r="K9" s="68">
        <f>ABS(I9*100/I1)</f>
        <v>1.608187134502924</v>
      </c>
      <c r="L9" s="67">
        <f>K1</f>
        <v>38</v>
      </c>
      <c r="M9" s="331">
        <f t="shared" si="25"/>
        <v>6</v>
      </c>
      <c r="N9" s="67">
        <f t="shared" si="26"/>
        <v>0</v>
      </c>
      <c r="O9" s="67">
        <f t="shared" si="27"/>
        <v>0</v>
      </c>
      <c r="P9" s="67">
        <f t="shared" si="28"/>
        <v>0</v>
      </c>
      <c r="Q9" s="67">
        <f t="shared" si="29"/>
        <v>0</v>
      </c>
      <c r="R9" s="151">
        <f t="shared" si="30"/>
        <v>1</v>
      </c>
      <c r="S9" s="148">
        <f t="shared" si="31"/>
        <v>0</v>
      </c>
      <c r="T9" s="148">
        <f t="shared" si="32"/>
        <v>0</v>
      </c>
      <c r="U9" s="148">
        <f t="shared" si="33"/>
        <v>0</v>
      </c>
      <c r="V9" s="327">
        <f t="shared" si="34"/>
        <v>0</v>
      </c>
      <c r="W9" s="89"/>
      <c r="X9" s="213"/>
      <c r="Y9" s="66"/>
      <c r="Z9" s="281" t="s">
        <v>120</v>
      </c>
      <c r="AA9" s="66"/>
      <c r="AB9" s="66"/>
      <c r="AC9" s="66"/>
      <c r="AD9" s="66"/>
      <c r="AE9" s="281"/>
      <c r="AF9" s="66"/>
      <c r="AG9" s="66"/>
      <c r="AH9" s="66"/>
      <c r="AI9" s="66"/>
      <c r="AJ9" s="66"/>
      <c r="AK9" s="66"/>
      <c r="AL9" s="281" t="s">
        <v>120</v>
      </c>
      <c r="AM9" s="281" t="s">
        <v>120</v>
      </c>
      <c r="AN9" s="66"/>
      <c r="AO9" s="281" t="s">
        <v>120</v>
      </c>
      <c r="AP9" s="66"/>
      <c r="AQ9" s="66"/>
      <c r="AR9" s="281" t="s">
        <v>120</v>
      </c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281" t="s">
        <v>120</v>
      </c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91"/>
      <c r="BP9" s="220"/>
      <c r="BQ9" s="213"/>
      <c r="BR9" s="66"/>
      <c r="BS9" s="281">
        <v>25</v>
      </c>
      <c r="BT9" s="66"/>
      <c r="BU9" s="66"/>
      <c r="BV9" s="66"/>
      <c r="BW9" s="66"/>
      <c r="BX9" s="281"/>
      <c r="BY9" s="66"/>
      <c r="BZ9" s="66"/>
      <c r="CA9" s="66"/>
      <c r="CB9" s="66"/>
      <c r="CC9" s="66"/>
      <c r="CD9" s="66"/>
      <c r="CE9" s="281">
        <v>5</v>
      </c>
      <c r="CF9" s="281">
        <v>3</v>
      </c>
      <c r="CG9" s="353"/>
      <c r="CH9" s="281">
        <v>1</v>
      </c>
      <c r="CI9" s="66"/>
      <c r="CJ9" s="66"/>
      <c r="CK9" s="281">
        <v>20</v>
      </c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281">
        <v>1</v>
      </c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91"/>
      <c r="DI9" s="89"/>
      <c r="DJ9" s="213"/>
      <c r="DK9" s="66"/>
      <c r="DL9" s="281" t="s">
        <v>139</v>
      </c>
      <c r="DM9" s="66"/>
      <c r="DN9" s="66"/>
      <c r="DO9" s="66"/>
      <c r="DP9" s="66"/>
      <c r="DQ9" s="281"/>
      <c r="DR9" s="66"/>
      <c r="DS9" s="66"/>
      <c r="DT9" s="66"/>
      <c r="DU9" s="66"/>
      <c r="DV9" s="66"/>
      <c r="DW9" s="66"/>
      <c r="DX9" s="281" t="s">
        <v>139</v>
      </c>
      <c r="DY9" s="281" t="s">
        <v>139</v>
      </c>
      <c r="DZ9" s="66"/>
      <c r="EA9" s="281" t="s">
        <v>139</v>
      </c>
      <c r="EB9" s="66"/>
      <c r="EC9" s="66"/>
      <c r="ED9" s="281" t="s">
        <v>139</v>
      </c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281" t="s">
        <v>139</v>
      </c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92"/>
      <c r="FB9" s="244">
        <f t="shared" si="24"/>
        <v>1</v>
      </c>
      <c r="FC9" s="242">
        <f t="shared" si="35"/>
        <v>0</v>
      </c>
      <c r="FD9" s="238">
        <f t="shared" si="36"/>
        <v>0</v>
      </c>
      <c r="FE9" s="213"/>
      <c r="FF9" s="66"/>
      <c r="FG9" s="286">
        <v>1</v>
      </c>
      <c r="FH9" s="66"/>
      <c r="FI9" s="66"/>
      <c r="FJ9" s="66"/>
      <c r="FK9" s="66"/>
      <c r="FL9" s="66"/>
      <c r="FM9" s="66"/>
      <c r="FN9" s="66"/>
      <c r="FO9" s="66"/>
      <c r="FP9" s="200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92"/>
      <c r="GW9" s="90"/>
      <c r="GX9" s="66"/>
      <c r="GY9" s="66"/>
      <c r="GZ9" s="92"/>
      <c r="HA9" s="216">
        <f>SUM(HB9:IS9)</f>
        <v>0</v>
      </c>
      <c r="HB9" s="250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325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251"/>
      <c r="IN9" s="303"/>
      <c r="IO9" s="186"/>
      <c r="IP9" s="186"/>
      <c r="IQ9" s="186"/>
      <c r="IR9" s="66"/>
      <c r="IS9" s="251"/>
      <c r="IT9" s="10"/>
      <c r="IU9" s="10"/>
      <c r="IV9" s="10"/>
    </row>
    <row r="10" spans="1:256" s="2" customFormat="1" ht="12.75">
      <c r="A10" s="265" t="s">
        <v>87</v>
      </c>
      <c r="B10" s="91" t="s">
        <v>59</v>
      </c>
      <c r="C10" s="22">
        <f>COUNT(BQ10:DH10)</f>
        <v>31</v>
      </c>
      <c r="D10" s="16">
        <f t="shared" si="17"/>
        <v>31</v>
      </c>
      <c r="E10" s="66">
        <f>COUNTIF(BQ10:DH10,90)</f>
        <v>30</v>
      </c>
      <c r="F10" s="16">
        <f>COUNTIF(DJ10:FA10,"I")</f>
        <v>0</v>
      </c>
      <c r="G10" s="16">
        <f>COUNTIF(DJ10:FA10,"E")</f>
        <v>0</v>
      </c>
      <c r="H10" s="66">
        <f>COUNTIF(BQ10:DH10,"S")</f>
        <v>1</v>
      </c>
      <c r="I10" s="67">
        <f>SUM(BQ10:DH10)</f>
        <v>2762</v>
      </c>
      <c r="J10" s="68">
        <f>ABS(I10/C10)</f>
        <v>89.09677419354838</v>
      </c>
      <c r="K10" s="68">
        <f>ABS(I10*100/I1)</f>
        <v>80.76023391812865</v>
      </c>
      <c r="L10" s="67">
        <f>K1</f>
        <v>38</v>
      </c>
      <c r="M10" s="331">
        <f t="shared" si="25"/>
        <v>31</v>
      </c>
      <c r="N10" s="67">
        <f>SUM(O10:Q10)</f>
        <v>0</v>
      </c>
      <c r="O10" s="67">
        <f>COUNTIF(X10:BM10,"DT")</f>
        <v>0</v>
      </c>
      <c r="P10" s="67">
        <f>COUNTIF(X10:BM10,"L")</f>
        <v>0</v>
      </c>
      <c r="Q10" s="67">
        <f>COUNTIF(X10:BM10,"S")</f>
        <v>0</v>
      </c>
      <c r="R10" s="151">
        <f t="shared" si="30"/>
        <v>4</v>
      </c>
      <c r="S10" s="148">
        <f t="shared" si="31"/>
        <v>1</v>
      </c>
      <c r="T10" s="148">
        <f t="shared" si="32"/>
        <v>0</v>
      </c>
      <c r="U10" s="148">
        <f t="shared" si="33"/>
        <v>1</v>
      </c>
      <c r="V10" s="327">
        <f t="shared" si="34"/>
        <v>1</v>
      </c>
      <c r="W10" s="89"/>
      <c r="X10" s="213"/>
      <c r="Y10" s="66"/>
      <c r="Z10" s="66"/>
      <c r="AA10" s="66"/>
      <c r="AB10" s="66"/>
      <c r="AC10" s="66"/>
      <c r="AD10" s="281" t="s">
        <v>119</v>
      </c>
      <c r="AE10" s="281" t="s">
        <v>119</v>
      </c>
      <c r="AF10" s="281" t="s">
        <v>119</v>
      </c>
      <c r="AG10" s="281" t="s">
        <v>119</v>
      </c>
      <c r="AH10" s="281" t="s">
        <v>119</v>
      </c>
      <c r="AI10" s="281" t="s">
        <v>119</v>
      </c>
      <c r="AJ10" s="66"/>
      <c r="AK10" s="281" t="s">
        <v>119</v>
      </c>
      <c r="AL10" s="281" t="s">
        <v>119</v>
      </c>
      <c r="AM10" s="281" t="s">
        <v>119</v>
      </c>
      <c r="AN10" s="281" t="s">
        <v>119</v>
      </c>
      <c r="AO10" s="281" t="s">
        <v>119</v>
      </c>
      <c r="AP10" s="281" t="s">
        <v>119</v>
      </c>
      <c r="AQ10" s="281" t="s">
        <v>119</v>
      </c>
      <c r="AR10" s="281" t="s">
        <v>119</v>
      </c>
      <c r="AS10" s="281" t="s">
        <v>119</v>
      </c>
      <c r="AT10" s="281" t="s">
        <v>119</v>
      </c>
      <c r="AU10" s="281" t="s">
        <v>119</v>
      </c>
      <c r="AV10" s="281" t="s">
        <v>119</v>
      </c>
      <c r="AW10" s="281" t="s">
        <v>119</v>
      </c>
      <c r="AX10" s="281" t="s">
        <v>119</v>
      </c>
      <c r="AY10" s="281" t="s">
        <v>119</v>
      </c>
      <c r="AZ10" s="281" t="s">
        <v>119</v>
      </c>
      <c r="BA10" s="281" t="s">
        <v>119</v>
      </c>
      <c r="BB10" s="281" t="s">
        <v>119</v>
      </c>
      <c r="BC10" s="281" t="s">
        <v>119</v>
      </c>
      <c r="BD10" s="281" t="s">
        <v>119</v>
      </c>
      <c r="BE10" s="281" t="s">
        <v>119</v>
      </c>
      <c r="BF10" s="281" t="s">
        <v>119</v>
      </c>
      <c r="BG10" s="281" t="s">
        <v>119</v>
      </c>
      <c r="BH10" s="281" t="s">
        <v>119</v>
      </c>
      <c r="BI10" s="281" t="s">
        <v>119</v>
      </c>
      <c r="BJ10" s="66"/>
      <c r="BK10" s="66"/>
      <c r="BL10" s="66"/>
      <c r="BM10" s="66"/>
      <c r="BN10" s="66"/>
      <c r="BO10" s="91"/>
      <c r="BP10" s="220"/>
      <c r="BQ10" s="213"/>
      <c r="BR10" s="66"/>
      <c r="BS10" s="66"/>
      <c r="BT10" s="66"/>
      <c r="BU10" s="66"/>
      <c r="BV10" s="66"/>
      <c r="BW10" s="281">
        <v>90</v>
      </c>
      <c r="BX10" s="281">
        <v>90</v>
      </c>
      <c r="BY10" s="281">
        <v>90</v>
      </c>
      <c r="BZ10" s="281">
        <v>90</v>
      </c>
      <c r="CA10" s="281">
        <v>90</v>
      </c>
      <c r="CB10" s="328">
        <v>62</v>
      </c>
      <c r="CC10" s="297" t="s">
        <v>147</v>
      </c>
      <c r="CD10" s="281">
        <v>90</v>
      </c>
      <c r="CE10" s="281">
        <v>90</v>
      </c>
      <c r="CF10" s="281">
        <v>90</v>
      </c>
      <c r="CG10" s="352">
        <v>90</v>
      </c>
      <c r="CH10" s="281">
        <v>90</v>
      </c>
      <c r="CI10" s="281">
        <v>90</v>
      </c>
      <c r="CJ10" s="281">
        <v>90</v>
      </c>
      <c r="CK10" s="281">
        <v>90</v>
      </c>
      <c r="CL10" s="281">
        <v>90</v>
      </c>
      <c r="CM10" s="281">
        <v>90</v>
      </c>
      <c r="CN10" s="281">
        <v>90</v>
      </c>
      <c r="CO10" s="281">
        <v>90</v>
      </c>
      <c r="CP10" s="281">
        <v>90</v>
      </c>
      <c r="CQ10" s="281">
        <v>90</v>
      </c>
      <c r="CR10" s="281">
        <v>90</v>
      </c>
      <c r="CS10" s="281">
        <v>90</v>
      </c>
      <c r="CT10" s="281">
        <v>90</v>
      </c>
      <c r="CU10" s="281">
        <v>90</v>
      </c>
      <c r="CV10" s="281">
        <v>90</v>
      </c>
      <c r="CW10" s="281">
        <v>90</v>
      </c>
      <c r="CX10" s="281">
        <v>90</v>
      </c>
      <c r="CY10" s="281">
        <v>90</v>
      </c>
      <c r="CZ10" s="281">
        <v>90</v>
      </c>
      <c r="DA10" s="281">
        <v>90</v>
      </c>
      <c r="DB10" s="281">
        <v>90</v>
      </c>
      <c r="DC10" s="66"/>
      <c r="DD10" s="66"/>
      <c r="DE10" s="66"/>
      <c r="DF10" s="66"/>
      <c r="DG10" s="66"/>
      <c r="DH10" s="91"/>
      <c r="DI10" s="89"/>
      <c r="DJ10" s="213"/>
      <c r="DK10" s="66"/>
      <c r="DL10" s="66"/>
      <c r="DM10" s="66"/>
      <c r="DN10" s="66"/>
      <c r="DO10" s="281"/>
      <c r="DP10" s="281"/>
      <c r="DQ10" s="281"/>
      <c r="DR10" s="281"/>
      <c r="DS10" s="281"/>
      <c r="DT10" s="281"/>
      <c r="DU10" s="281"/>
      <c r="DV10" s="66"/>
      <c r="DW10" s="281"/>
      <c r="DX10" s="281"/>
      <c r="DY10" s="281"/>
      <c r="DZ10" s="66"/>
      <c r="EA10" s="281"/>
      <c r="EB10" s="66"/>
      <c r="EC10" s="66"/>
      <c r="ED10" s="66"/>
      <c r="EE10" s="281"/>
      <c r="EF10" s="281"/>
      <c r="EG10" s="281"/>
      <c r="EH10" s="281"/>
      <c r="EI10" s="281"/>
      <c r="EJ10" s="281"/>
      <c r="EK10" s="281"/>
      <c r="EL10" s="66"/>
      <c r="EM10" s="281"/>
      <c r="EN10" s="281"/>
      <c r="EO10" s="281"/>
      <c r="EP10" s="281"/>
      <c r="EQ10" s="281"/>
      <c r="ER10" s="66"/>
      <c r="ES10" s="281"/>
      <c r="ET10" s="281"/>
      <c r="EU10" s="281"/>
      <c r="EV10" s="66"/>
      <c r="EW10" s="66"/>
      <c r="EX10" s="66"/>
      <c r="EY10" s="66"/>
      <c r="EZ10" s="66"/>
      <c r="FA10" s="92"/>
      <c r="FB10" s="244">
        <f>COUNTIF(FE10:GT10,1)</f>
        <v>4</v>
      </c>
      <c r="FC10" s="242">
        <f>COUNTIF(FE10:GT10,2)</f>
        <v>1</v>
      </c>
      <c r="FD10" s="238">
        <f>COUNTIF(FE10:GT10,"R")</f>
        <v>0</v>
      </c>
      <c r="FE10" s="213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298">
        <v>2</v>
      </c>
      <c r="FQ10" s="297" t="s">
        <v>147</v>
      </c>
      <c r="FR10" s="66"/>
      <c r="FS10" s="66"/>
      <c r="FT10" s="66"/>
      <c r="FU10" s="286">
        <v>1</v>
      </c>
      <c r="FV10" s="66"/>
      <c r="FW10" s="66"/>
      <c r="FX10" s="66"/>
      <c r="FY10" s="66"/>
      <c r="FZ10" s="66"/>
      <c r="GA10" s="66"/>
      <c r="GB10" s="66"/>
      <c r="GC10" s="66"/>
      <c r="GD10" s="286">
        <v>1</v>
      </c>
      <c r="GE10" s="66"/>
      <c r="GF10" s="66"/>
      <c r="GG10" s="66"/>
      <c r="GH10" s="66"/>
      <c r="GI10" s="66"/>
      <c r="GJ10" s="286">
        <v>1</v>
      </c>
      <c r="GK10" s="286">
        <v>1</v>
      </c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92"/>
      <c r="GW10" s="90"/>
      <c r="GX10" s="66"/>
      <c r="GY10" s="66"/>
      <c r="GZ10" s="92"/>
      <c r="HA10" s="216">
        <f>SUM(HB10:IS10)</f>
        <v>1</v>
      </c>
      <c r="HB10" s="250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>
        <v>1</v>
      </c>
      <c r="IJ10" s="186"/>
      <c r="IK10" s="186"/>
      <c r="IL10" s="186"/>
      <c r="IM10" s="251"/>
      <c r="IN10" s="303"/>
      <c r="IO10" s="186"/>
      <c r="IP10" s="186"/>
      <c r="IQ10" s="186"/>
      <c r="IR10" s="66"/>
      <c r="IS10" s="251"/>
      <c r="IT10" s="10"/>
      <c r="IU10" s="10"/>
      <c r="IV10" s="10"/>
    </row>
    <row r="11" spans="1:256" s="2" customFormat="1" ht="12.75">
      <c r="A11" s="265" t="s">
        <v>88</v>
      </c>
      <c r="B11" s="91" t="s">
        <v>59</v>
      </c>
      <c r="C11" s="22">
        <f t="shared" si="16"/>
        <v>4</v>
      </c>
      <c r="D11" s="16">
        <f aca="true" t="shared" si="38" ref="D11:D24">COUNTIF(X11:BO11,"T")</f>
        <v>2</v>
      </c>
      <c r="E11" s="66">
        <f t="shared" si="18"/>
        <v>2</v>
      </c>
      <c r="F11" s="16">
        <f t="shared" si="19"/>
        <v>0</v>
      </c>
      <c r="G11" s="16">
        <f t="shared" si="20"/>
        <v>2</v>
      </c>
      <c r="H11" s="66">
        <f t="shared" si="21"/>
        <v>0</v>
      </c>
      <c r="I11" s="67">
        <f t="shared" si="22"/>
        <v>230</v>
      </c>
      <c r="J11" s="68">
        <f t="shared" si="23"/>
        <v>57.5</v>
      </c>
      <c r="K11" s="68">
        <f>ABS(I11*100/I1)</f>
        <v>6.7251461988304095</v>
      </c>
      <c r="L11" s="67">
        <f>K1</f>
        <v>38</v>
      </c>
      <c r="M11" s="331">
        <f t="shared" si="25"/>
        <v>4</v>
      </c>
      <c r="N11" s="67">
        <f t="shared" si="26"/>
        <v>0</v>
      </c>
      <c r="O11" s="67">
        <f t="shared" si="27"/>
        <v>0</v>
      </c>
      <c r="P11" s="67">
        <f t="shared" si="28"/>
        <v>0</v>
      </c>
      <c r="Q11" s="67">
        <f t="shared" si="29"/>
        <v>0</v>
      </c>
      <c r="R11" s="151">
        <f t="shared" si="30"/>
        <v>2</v>
      </c>
      <c r="S11" s="148">
        <f t="shared" si="31"/>
        <v>1</v>
      </c>
      <c r="T11" s="148">
        <f t="shared" si="32"/>
        <v>0</v>
      </c>
      <c r="U11" s="148">
        <f t="shared" si="33"/>
        <v>1</v>
      </c>
      <c r="V11" s="327">
        <f t="shared" si="34"/>
        <v>0</v>
      </c>
      <c r="W11" s="89"/>
      <c r="X11" s="213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81" t="s">
        <v>120</v>
      </c>
      <c r="BA11" s="281" t="s">
        <v>119</v>
      </c>
      <c r="BB11" s="281" t="s">
        <v>119</v>
      </c>
      <c r="BC11" s="66"/>
      <c r="BD11" s="281" t="s">
        <v>120</v>
      </c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91"/>
      <c r="BP11" s="220"/>
      <c r="BQ11" s="213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353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281">
        <v>49</v>
      </c>
      <c r="CT11" s="281">
        <v>90</v>
      </c>
      <c r="CU11" s="281">
        <v>90</v>
      </c>
      <c r="CV11" s="66"/>
      <c r="CW11" s="281">
        <v>1</v>
      </c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91"/>
      <c r="DI11" s="89"/>
      <c r="DJ11" s="213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281" t="s">
        <v>139</v>
      </c>
      <c r="EM11" s="281"/>
      <c r="EN11" s="281"/>
      <c r="EO11" s="66"/>
      <c r="EP11" s="281" t="s">
        <v>139</v>
      </c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92"/>
      <c r="FB11" s="244">
        <f t="shared" si="24"/>
        <v>2</v>
      </c>
      <c r="FC11" s="242">
        <f t="shared" si="35"/>
        <v>1</v>
      </c>
      <c r="FD11" s="238">
        <f t="shared" si="36"/>
        <v>0</v>
      </c>
      <c r="FE11" s="213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286">
        <v>1</v>
      </c>
      <c r="GH11" s="286">
        <v>1</v>
      </c>
      <c r="GI11" s="298">
        <v>2</v>
      </c>
      <c r="GJ11" s="297" t="s">
        <v>147</v>
      </c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92"/>
      <c r="GW11" s="90"/>
      <c r="GX11" s="66"/>
      <c r="GY11" s="66"/>
      <c r="GZ11" s="92"/>
      <c r="HA11" s="216">
        <f t="shared" si="37"/>
        <v>0</v>
      </c>
      <c r="HB11" s="250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251"/>
      <c r="IN11" s="303"/>
      <c r="IO11" s="186"/>
      <c r="IP11" s="186"/>
      <c r="IQ11" s="186"/>
      <c r="IR11" s="66"/>
      <c r="IS11" s="251"/>
      <c r="IT11" s="10"/>
      <c r="IU11" s="10"/>
      <c r="IV11" s="10"/>
    </row>
    <row r="12" spans="1:256" ht="12.75">
      <c r="A12" s="265" t="s">
        <v>89</v>
      </c>
      <c r="B12" s="91" t="s">
        <v>59</v>
      </c>
      <c r="C12" s="22">
        <f t="shared" si="16"/>
        <v>5</v>
      </c>
      <c r="D12" s="16">
        <f t="shared" si="38"/>
        <v>5</v>
      </c>
      <c r="E12" s="66">
        <f t="shared" si="18"/>
        <v>3</v>
      </c>
      <c r="F12" s="16">
        <f t="shared" si="19"/>
        <v>2</v>
      </c>
      <c r="G12" s="16">
        <f t="shared" si="20"/>
        <v>0</v>
      </c>
      <c r="H12" s="66">
        <f t="shared" si="21"/>
        <v>0</v>
      </c>
      <c r="I12" s="67">
        <f t="shared" si="22"/>
        <v>367</v>
      </c>
      <c r="J12" s="68">
        <f t="shared" si="23"/>
        <v>73.4</v>
      </c>
      <c r="K12" s="68">
        <f>ABS(I12*100/I1)</f>
        <v>10.730994152046783</v>
      </c>
      <c r="L12" s="67">
        <f>K1</f>
        <v>38</v>
      </c>
      <c r="M12" s="331">
        <f t="shared" si="25"/>
        <v>5</v>
      </c>
      <c r="N12" s="67">
        <f t="shared" si="26"/>
        <v>0</v>
      </c>
      <c r="O12" s="67">
        <f t="shared" si="27"/>
        <v>0</v>
      </c>
      <c r="P12" s="67">
        <f t="shared" si="28"/>
        <v>0</v>
      </c>
      <c r="Q12" s="67">
        <f t="shared" si="29"/>
        <v>0</v>
      </c>
      <c r="R12" s="151">
        <f t="shared" si="30"/>
        <v>1</v>
      </c>
      <c r="S12" s="148">
        <f t="shared" si="31"/>
        <v>0</v>
      </c>
      <c r="T12" s="148">
        <f t="shared" si="32"/>
        <v>0</v>
      </c>
      <c r="U12" s="148">
        <f t="shared" si="33"/>
        <v>0</v>
      </c>
      <c r="V12" s="327">
        <f t="shared" si="34"/>
        <v>0</v>
      </c>
      <c r="W12" s="89"/>
      <c r="X12" s="213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281" t="s">
        <v>119</v>
      </c>
      <c r="BE12" s="281" t="s">
        <v>119</v>
      </c>
      <c r="BF12" s="281" t="s">
        <v>119</v>
      </c>
      <c r="BG12" s="281" t="s">
        <v>119</v>
      </c>
      <c r="BH12" s="281" t="s">
        <v>119</v>
      </c>
      <c r="BI12" s="66"/>
      <c r="BJ12" s="66"/>
      <c r="BK12" s="66"/>
      <c r="BL12" s="66"/>
      <c r="BM12" s="66"/>
      <c r="BN12" s="66"/>
      <c r="BO12" s="91"/>
      <c r="BP12" s="220"/>
      <c r="BQ12" s="213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353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281">
        <v>90</v>
      </c>
      <c r="CX12" s="281">
        <v>90</v>
      </c>
      <c r="CY12" s="281">
        <v>90</v>
      </c>
      <c r="CZ12" s="281">
        <v>45</v>
      </c>
      <c r="DA12" s="281">
        <v>52</v>
      </c>
      <c r="DB12" s="66"/>
      <c r="DC12" s="66"/>
      <c r="DD12" s="66"/>
      <c r="DE12" s="66"/>
      <c r="DF12" s="66"/>
      <c r="DG12" s="66"/>
      <c r="DH12" s="91"/>
      <c r="DI12" s="89"/>
      <c r="DJ12" s="213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281"/>
      <c r="EQ12" s="281"/>
      <c r="ER12" s="66"/>
      <c r="ES12" s="281" t="s">
        <v>141</v>
      </c>
      <c r="ET12" s="281" t="s">
        <v>141</v>
      </c>
      <c r="EU12" s="66"/>
      <c r="EV12" s="66"/>
      <c r="EW12" s="66"/>
      <c r="EX12" s="66"/>
      <c r="EY12" s="66"/>
      <c r="EZ12" s="66"/>
      <c r="FA12" s="66"/>
      <c r="FB12" s="244">
        <f t="shared" si="24"/>
        <v>1</v>
      </c>
      <c r="FC12" s="242">
        <f t="shared" si="35"/>
        <v>0</v>
      </c>
      <c r="FD12" s="238">
        <f t="shared" si="36"/>
        <v>0</v>
      </c>
      <c r="FE12" s="213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286">
        <v>1</v>
      </c>
      <c r="GP12" s="66"/>
      <c r="GQ12" s="66"/>
      <c r="GR12" s="66"/>
      <c r="GS12" s="66"/>
      <c r="GT12" s="66"/>
      <c r="GU12" s="66"/>
      <c r="GV12" s="92"/>
      <c r="GW12" s="90"/>
      <c r="GX12" s="66"/>
      <c r="GY12" s="116"/>
      <c r="GZ12" s="117"/>
      <c r="HA12" s="216">
        <f t="shared" si="37"/>
        <v>0</v>
      </c>
      <c r="HB12" s="250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251"/>
      <c r="IN12" s="303"/>
      <c r="IO12" s="186"/>
      <c r="IP12" s="186"/>
      <c r="IQ12" s="186"/>
      <c r="IR12" s="116"/>
      <c r="IS12" s="251"/>
      <c r="IT12" s="128"/>
      <c r="IU12" s="128"/>
      <c r="IV12" s="128"/>
    </row>
    <row r="13" spans="1:256" ht="12.75">
      <c r="A13" s="265" t="s">
        <v>90</v>
      </c>
      <c r="B13" s="275" t="s">
        <v>112</v>
      </c>
      <c r="C13" s="22">
        <f>COUNT(BQ13:DH13)</f>
        <v>35</v>
      </c>
      <c r="D13" s="16">
        <f>COUNTIF(X13:BO13,"T")</f>
        <v>35</v>
      </c>
      <c r="E13" s="66">
        <f>COUNTIF(BQ13:DH13,90)</f>
        <v>33</v>
      </c>
      <c r="F13" s="16">
        <f>COUNTIF(DJ13:FA13,"I")</f>
        <v>1</v>
      </c>
      <c r="G13" s="16">
        <f>COUNTIF(DJ13:FA13,"E")</f>
        <v>0</v>
      </c>
      <c r="H13" s="66">
        <f>COUNTIF(BQ13:DH13,"S")</f>
        <v>1</v>
      </c>
      <c r="I13" s="67">
        <f>SUM(BQ13:DH13)</f>
        <v>3099</v>
      </c>
      <c r="J13" s="68">
        <f>ABS(I13/C13)</f>
        <v>88.54285714285714</v>
      </c>
      <c r="K13" s="68">
        <f>ABS(I13*100/I1)</f>
        <v>90.6140350877193</v>
      </c>
      <c r="L13" s="67">
        <f>K1</f>
        <v>38</v>
      </c>
      <c r="M13" s="331">
        <f t="shared" si="25"/>
        <v>35</v>
      </c>
      <c r="N13" s="67">
        <f>SUM(O13:Q13)</f>
        <v>0</v>
      </c>
      <c r="O13" s="67">
        <f>COUNTIF(X13:BM13,"DT")</f>
        <v>0</v>
      </c>
      <c r="P13" s="67">
        <f>COUNTIF(X13:BM13,"L")</f>
        <v>0</v>
      </c>
      <c r="Q13" s="67">
        <f>COUNTIF(X13:BM13,"S")</f>
        <v>0</v>
      </c>
      <c r="R13" s="151">
        <f t="shared" si="30"/>
        <v>8</v>
      </c>
      <c r="S13" s="148">
        <f t="shared" si="31"/>
        <v>1</v>
      </c>
      <c r="T13" s="148">
        <f t="shared" si="32"/>
        <v>0</v>
      </c>
      <c r="U13" s="148">
        <f t="shared" si="33"/>
        <v>1</v>
      </c>
      <c r="V13" s="327">
        <f t="shared" si="34"/>
        <v>2</v>
      </c>
      <c r="W13" s="89"/>
      <c r="X13" s="278" t="s">
        <v>119</v>
      </c>
      <c r="Y13" s="281" t="s">
        <v>119</v>
      </c>
      <c r="Z13" s="281" t="s">
        <v>119</v>
      </c>
      <c r="AA13" s="281" t="s">
        <v>119</v>
      </c>
      <c r="AB13" s="281" t="s">
        <v>119</v>
      </c>
      <c r="AC13" s="281" t="s">
        <v>119</v>
      </c>
      <c r="AD13" s="281" t="s">
        <v>119</v>
      </c>
      <c r="AE13" s="281" t="s">
        <v>119</v>
      </c>
      <c r="AF13" s="281" t="s">
        <v>119</v>
      </c>
      <c r="AG13" s="281" t="s">
        <v>119</v>
      </c>
      <c r="AH13" s="281" t="s">
        <v>119</v>
      </c>
      <c r="AI13" s="281" t="s">
        <v>119</v>
      </c>
      <c r="AJ13" s="281" t="s">
        <v>119</v>
      </c>
      <c r="AK13" s="281" t="s">
        <v>119</v>
      </c>
      <c r="AL13" s="281" t="s">
        <v>119</v>
      </c>
      <c r="AM13" s="281" t="s">
        <v>119</v>
      </c>
      <c r="AN13" s="281" t="s">
        <v>119</v>
      </c>
      <c r="AO13" s="281" t="s">
        <v>119</v>
      </c>
      <c r="AP13" s="281" t="s">
        <v>119</v>
      </c>
      <c r="AQ13" s="281" t="s">
        <v>119</v>
      </c>
      <c r="AR13" s="66"/>
      <c r="AS13" s="281" t="s">
        <v>119</v>
      </c>
      <c r="AT13" s="281" t="s">
        <v>119</v>
      </c>
      <c r="AU13" s="281" t="s">
        <v>119</v>
      </c>
      <c r="AV13" s="281" t="s">
        <v>119</v>
      </c>
      <c r="AW13" s="281" t="s">
        <v>119</v>
      </c>
      <c r="AX13" s="281" t="s">
        <v>119</v>
      </c>
      <c r="AY13" s="281" t="s">
        <v>119</v>
      </c>
      <c r="AZ13" s="66"/>
      <c r="BA13" s="281" t="s">
        <v>119</v>
      </c>
      <c r="BB13" s="281"/>
      <c r="BC13" s="281" t="s">
        <v>119</v>
      </c>
      <c r="BD13" s="281" t="s">
        <v>119</v>
      </c>
      <c r="BE13" s="281" t="s">
        <v>119</v>
      </c>
      <c r="BF13" s="281" t="s">
        <v>119</v>
      </c>
      <c r="BG13" s="281" t="s">
        <v>119</v>
      </c>
      <c r="BH13" s="281" t="s">
        <v>119</v>
      </c>
      <c r="BI13" s="281" t="s">
        <v>119</v>
      </c>
      <c r="BJ13" s="66"/>
      <c r="BK13" s="66"/>
      <c r="BL13" s="66"/>
      <c r="BM13" s="66"/>
      <c r="BN13" s="66"/>
      <c r="BO13" s="91"/>
      <c r="BP13" s="220"/>
      <c r="BQ13" s="278">
        <v>90</v>
      </c>
      <c r="BR13" s="281">
        <v>90</v>
      </c>
      <c r="BS13" s="281">
        <v>90</v>
      </c>
      <c r="BT13" s="281">
        <v>90</v>
      </c>
      <c r="BU13" s="281">
        <v>90</v>
      </c>
      <c r="BV13" s="281">
        <v>90</v>
      </c>
      <c r="BW13" s="281">
        <v>90</v>
      </c>
      <c r="BX13" s="281">
        <v>90</v>
      </c>
      <c r="BY13" s="281">
        <v>90</v>
      </c>
      <c r="BZ13" s="281">
        <v>90</v>
      </c>
      <c r="CA13" s="281">
        <v>90</v>
      </c>
      <c r="CB13" s="281">
        <v>90</v>
      </c>
      <c r="CC13" s="281">
        <v>90</v>
      </c>
      <c r="CD13" s="281">
        <v>90</v>
      </c>
      <c r="CE13" s="281">
        <v>90</v>
      </c>
      <c r="CF13" s="281">
        <v>87</v>
      </c>
      <c r="CG13" s="352">
        <v>90</v>
      </c>
      <c r="CH13" s="281">
        <v>90</v>
      </c>
      <c r="CI13" s="281">
        <v>90</v>
      </c>
      <c r="CJ13" s="281">
        <v>90</v>
      </c>
      <c r="CK13" s="66"/>
      <c r="CL13" s="281">
        <v>90</v>
      </c>
      <c r="CM13" s="281">
        <v>90</v>
      </c>
      <c r="CN13" s="281">
        <v>90</v>
      </c>
      <c r="CO13" s="281">
        <v>90</v>
      </c>
      <c r="CP13" s="281">
        <v>90</v>
      </c>
      <c r="CQ13" s="281">
        <v>90</v>
      </c>
      <c r="CR13" s="281">
        <v>90</v>
      </c>
      <c r="CS13" s="66"/>
      <c r="CT13" s="328">
        <v>42</v>
      </c>
      <c r="CU13" s="297" t="s">
        <v>147</v>
      </c>
      <c r="CV13" s="281">
        <v>90</v>
      </c>
      <c r="CW13" s="281">
        <v>90</v>
      </c>
      <c r="CX13" s="281">
        <v>90</v>
      </c>
      <c r="CY13" s="281">
        <v>90</v>
      </c>
      <c r="CZ13" s="281">
        <v>90</v>
      </c>
      <c r="DA13" s="281">
        <v>90</v>
      </c>
      <c r="DB13" s="281">
        <v>90</v>
      </c>
      <c r="DC13" s="66"/>
      <c r="DD13" s="66"/>
      <c r="DE13" s="66"/>
      <c r="DF13" s="66"/>
      <c r="DG13" s="66"/>
      <c r="DH13" s="91"/>
      <c r="DI13" s="89"/>
      <c r="DJ13" s="278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 t="s">
        <v>141</v>
      </c>
      <c r="DZ13" s="66"/>
      <c r="EA13" s="281"/>
      <c r="EB13" s="66"/>
      <c r="EC13" s="66"/>
      <c r="ED13" s="66"/>
      <c r="EE13" s="281"/>
      <c r="EF13" s="281"/>
      <c r="EG13" s="281"/>
      <c r="EH13" s="281"/>
      <c r="EI13" s="281"/>
      <c r="EJ13" s="281"/>
      <c r="EK13" s="281"/>
      <c r="EL13" s="66"/>
      <c r="EM13" s="281"/>
      <c r="EN13" s="281"/>
      <c r="EO13" s="281"/>
      <c r="EP13" s="281"/>
      <c r="EQ13" s="281"/>
      <c r="ER13" s="66"/>
      <c r="ES13" s="281"/>
      <c r="ET13" s="281"/>
      <c r="EU13" s="281"/>
      <c r="EV13" s="66"/>
      <c r="EW13" s="66"/>
      <c r="EX13" s="66"/>
      <c r="EY13" s="66"/>
      <c r="EZ13" s="66"/>
      <c r="FA13" s="92"/>
      <c r="FB13" s="244">
        <f>COUNTIF(FE13:GT13,1)</f>
        <v>8</v>
      </c>
      <c r="FC13" s="242">
        <f>COUNTIF(FE13:GT13,2)</f>
        <v>1</v>
      </c>
      <c r="FD13" s="238">
        <f>COUNTIF(FE13:GT13,"R")</f>
        <v>0</v>
      </c>
      <c r="FE13" s="213"/>
      <c r="FF13" s="286">
        <v>1</v>
      </c>
      <c r="FG13" s="66"/>
      <c r="FH13" s="66"/>
      <c r="FI13" s="66"/>
      <c r="FJ13" s="286">
        <v>1</v>
      </c>
      <c r="FK13" s="66"/>
      <c r="FL13" s="286">
        <v>1</v>
      </c>
      <c r="FM13" s="66"/>
      <c r="FN13" s="66"/>
      <c r="FO13" s="66"/>
      <c r="FP13" s="66"/>
      <c r="FQ13" s="66"/>
      <c r="FR13" s="66"/>
      <c r="FS13" s="66"/>
      <c r="FT13" s="286">
        <v>1</v>
      </c>
      <c r="FU13" s="286">
        <v>1</v>
      </c>
      <c r="FV13" s="297" t="s">
        <v>147</v>
      </c>
      <c r="FW13" s="66"/>
      <c r="FX13" s="66"/>
      <c r="FY13" s="66"/>
      <c r="FZ13" s="66"/>
      <c r="GA13" s="286">
        <v>1</v>
      </c>
      <c r="GB13" s="66"/>
      <c r="GC13" s="66"/>
      <c r="GD13" s="66"/>
      <c r="GE13" s="66"/>
      <c r="GF13" s="66"/>
      <c r="GG13" s="66"/>
      <c r="GH13" s="298">
        <v>2</v>
      </c>
      <c r="GI13" s="297" t="s">
        <v>147</v>
      </c>
      <c r="GJ13" s="66"/>
      <c r="GK13" s="286">
        <v>1</v>
      </c>
      <c r="GL13" s="66"/>
      <c r="GM13" s="286">
        <v>1</v>
      </c>
      <c r="GN13" s="66"/>
      <c r="GO13" s="66"/>
      <c r="GP13" s="66"/>
      <c r="GQ13" s="66"/>
      <c r="GR13" s="66"/>
      <c r="GS13" s="66"/>
      <c r="GT13" s="66"/>
      <c r="GU13" s="66"/>
      <c r="GV13" s="92"/>
      <c r="GW13" s="90"/>
      <c r="GX13" s="66"/>
      <c r="GY13" s="116"/>
      <c r="GZ13" s="117"/>
      <c r="HA13" s="216">
        <f>SUM(HB13:IS13)</f>
        <v>2</v>
      </c>
      <c r="HB13" s="250"/>
      <c r="HC13" s="186"/>
      <c r="HD13" s="186"/>
      <c r="HE13" s="186"/>
      <c r="HF13" s="186"/>
      <c r="HG13" s="186"/>
      <c r="HH13" s="186">
        <v>1</v>
      </c>
      <c r="HI13" s="186"/>
      <c r="HJ13" s="186"/>
      <c r="HK13" s="186">
        <v>1</v>
      </c>
      <c r="HL13" s="186"/>
      <c r="HM13" s="186"/>
      <c r="HN13" s="186"/>
      <c r="HO13" s="326"/>
      <c r="HP13" s="32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251"/>
      <c r="IN13" s="303"/>
      <c r="IO13" s="186"/>
      <c r="IP13" s="186"/>
      <c r="IQ13" s="186"/>
      <c r="IR13" s="116"/>
      <c r="IS13" s="251"/>
      <c r="IT13" s="128"/>
      <c r="IU13" s="128"/>
      <c r="IV13" s="128"/>
    </row>
    <row r="14" spans="1:256" s="2" customFormat="1" ht="12.75">
      <c r="A14" s="265" t="s">
        <v>91</v>
      </c>
      <c r="B14" s="275" t="s">
        <v>113</v>
      </c>
      <c r="C14" s="22">
        <f t="shared" si="16"/>
        <v>20</v>
      </c>
      <c r="D14" s="16">
        <f t="shared" si="38"/>
        <v>18</v>
      </c>
      <c r="E14" s="66">
        <f t="shared" si="18"/>
        <v>14</v>
      </c>
      <c r="F14" s="16">
        <f t="shared" si="19"/>
        <v>4</v>
      </c>
      <c r="G14" s="16">
        <f t="shared" si="20"/>
        <v>2</v>
      </c>
      <c r="H14" s="66">
        <f t="shared" si="21"/>
        <v>1</v>
      </c>
      <c r="I14" s="67">
        <f t="shared" si="22"/>
        <v>1580</v>
      </c>
      <c r="J14" s="68">
        <f t="shared" si="23"/>
        <v>79</v>
      </c>
      <c r="K14" s="68">
        <f>ABS(I14*100/I1)</f>
        <v>46.198830409356724</v>
      </c>
      <c r="L14" s="67">
        <f>K1</f>
        <v>38</v>
      </c>
      <c r="M14" s="331">
        <f t="shared" si="25"/>
        <v>20</v>
      </c>
      <c r="N14" s="67">
        <f t="shared" si="26"/>
        <v>0</v>
      </c>
      <c r="O14" s="67">
        <f t="shared" si="27"/>
        <v>0</v>
      </c>
      <c r="P14" s="67">
        <f t="shared" si="28"/>
        <v>0</v>
      </c>
      <c r="Q14" s="67">
        <f t="shared" si="29"/>
        <v>0</v>
      </c>
      <c r="R14" s="151">
        <f t="shared" si="30"/>
        <v>5</v>
      </c>
      <c r="S14" s="148">
        <f t="shared" si="31"/>
        <v>0</v>
      </c>
      <c r="T14" s="148">
        <f t="shared" si="32"/>
        <v>0</v>
      </c>
      <c r="U14" s="148">
        <f t="shared" si="33"/>
        <v>0</v>
      </c>
      <c r="V14" s="327">
        <f t="shared" si="34"/>
        <v>0</v>
      </c>
      <c r="W14" s="89"/>
      <c r="X14" s="213"/>
      <c r="Y14" s="66"/>
      <c r="Z14" s="66"/>
      <c r="AA14" s="66"/>
      <c r="AB14" s="66"/>
      <c r="AC14" s="66"/>
      <c r="AD14" s="66"/>
      <c r="AE14" s="66"/>
      <c r="AF14" s="66"/>
      <c r="AG14" s="66"/>
      <c r="AH14" s="281" t="s">
        <v>119</v>
      </c>
      <c r="AI14" s="66"/>
      <c r="AJ14" s="281" t="s">
        <v>119</v>
      </c>
      <c r="AK14" s="66"/>
      <c r="AL14" s="66"/>
      <c r="AM14" s="66"/>
      <c r="AN14" s="281" t="s">
        <v>119</v>
      </c>
      <c r="AO14" s="281" t="s">
        <v>119</v>
      </c>
      <c r="AP14" s="66"/>
      <c r="AQ14" s="281" t="s">
        <v>119</v>
      </c>
      <c r="AR14" s="281" t="s">
        <v>119</v>
      </c>
      <c r="AS14" s="281" t="s">
        <v>119</v>
      </c>
      <c r="AT14" s="66"/>
      <c r="AU14" s="281" t="s">
        <v>119</v>
      </c>
      <c r="AV14" s="281" t="s">
        <v>119</v>
      </c>
      <c r="AW14" s="281" t="s">
        <v>120</v>
      </c>
      <c r="AX14" s="281" t="s">
        <v>119</v>
      </c>
      <c r="AY14" s="281" t="s">
        <v>119</v>
      </c>
      <c r="AZ14" s="281" t="s">
        <v>119</v>
      </c>
      <c r="BA14" s="66"/>
      <c r="BB14" s="281" t="s">
        <v>119</v>
      </c>
      <c r="BC14" s="281" t="s">
        <v>119</v>
      </c>
      <c r="BD14" s="281" t="s">
        <v>119</v>
      </c>
      <c r="BE14" s="281" t="s">
        <v>119</v>
      </c>
      <c r="BF14" s="281" t="s">
        <v>119</v>
      </c>
      <c r="BG14" s="281" t="s">
        <v>120</v>
      </c>
      <c r="BH14" s="281" t="s">
        <v>119</v>
      </c>
      <c r="BI14" s="66"/>
      <c r="BJ14" s="66"/>
      <c r="BK14" s="66"/>
      <c r="BL14" s="66"/>
      <c r="BM14" s="66"/>
      <c r="BN14" s="66"/>
      <c r="BO14" s="91"/>
      <c r="BP14" s="220"/>
      <c r="BQ14" s="213"/>
      <c r="BR14" s="66"/>
      <c r="BS14" s="66"/>
      <c r="BT14" s="66"/>
      <c r="BU14" s="66"/>
      <c r="BV14" s="66"/>
      <c r="BW14" s="66"/>
      <c r="BX14" s="66"/>
      <c r="BY14" s="66"/>
      <c r="BZ14" s="66"/>
      <c r="CA14" s="281">
        <v>60</v>
      </c>
      <c r="CB14" s="66"/>
      <c r="CC14" s="281">
        <v>90</v>
      </c>
      <c r="CD14" s="66"/>
      <c r="CE14" s="66"/>
      <c r="CF14" s="66"/>
      <c r="CG14" s="352">
        <v>90</v>
      </c>
      <c r="CH14" s="281">
        <v>89</v>
      </c>
      <c r="CI14" s="66"/>
      <c r="CJ14" s="281">
        <v>90</v>
      </c>
      <c r="CK14" s="281">
        <v>90</v>
      </c>
      <c r="CL14" s="281">
        <v>50</v>
      </c>
      <c r="CM14" s="66"/>
      <c r="CN14" s="281">
        <v>45</v>
      </c>
      <c r="CO14" s="281">
        <v>90</v>
      </c>
      <c r="CP14" s="281">
        <v>31</v>
      </c>
      <c r="CQ14" s="281">
        <v>90</v>
      </c>
      <c r="CR14" s="281">
        <v>90</v>
      </c>
      <c r="CS14" s="281">
        <v>90</v>
      </c>
      <c r="CT14" s="297" t="s">
        <v>147</v>
      </c>
      <c r="CU14" s="281">
        <v>90</v>
      </c>
      <c r="CV14" s="281">
        <v>90</v>
      </c>
      <c r="CW14" s="281">
        <v>90</v>
      </c>
      <c r="CX14" s="281">
        <v>90</v>
      </c>
      <c r="CY14" s="281">
        <v>90</v>
      </c>
      <c r="CZ14" s="281">
        <v>45</v>
      </c>
      <c r="DA14" s="281">
        <v>90</v>
      </c>
      <c r="DB14" s="66"/>
      <c r="DC14" s="66"/>
      <c r="DD14" s="66"/>
      <c r="DE14" s="66"/>
      <c r="DF14" s="66"/>
      <c r="DG14" s="66"/>
      <c r="DH14" s="91"/>
      <c r="DI14" s="89"/>
      <c r="DJ14" s="213"/>
      <c r="DK14" s="66"/>
      <c r="DL14" s="66"/>
      <c r="DM14" s="66"/>
      <c r="DN14" s="66"/>
      <c r="DO14" s="66"/>
      <c r="DP14" s="66"/>
      <c r="DQ14" s="66"/>
      <c r="DR14" s="66"/>
      <c r="DS14" s="66"/>
      <c r="DT14" s="281" t="s">
        <v>141</v>
      </c>
      <c r="DU14" s="66"/>
      <c r="DV14" s="281"/>
      <c r="DW14" s="66"/>
      <c r="DX14" s="66"/>
      <c r="DY14" s="66"/>
      <c r="DZ14" s="66"/>
      <c r="EA14" s="281" t="s">
        <v>141</v>
      </c>
      <c r="EB14" s="66"/>
      <c r="EC14" s="66"/>
      <c r="ED14" s="66"/>
      <c r="EE14" s="281" t="s">
        <v>141</v>
      </c>
      <c r="EF14" s="66"/>
      <c r="EG14" s="281" t="s">
        <v>141</v>
      </c>
      <c r="EH14" s="281"/>
      <c r="EI14" s="281" t="s">
        <v>139</v>
      </c>
      <c r="EJ14" s="281"/>
      <c r="EK14" s="281"/>
      <c r="EL14" s="66"/>
      <c r="EM14" s="66"/>
      <c r="EN14" s="281"/>
      <c r="EO14" s="281"/>
      <c r="EP14" s="281"/>
      <c r="EQ14" s="281"/>
      <c r="ER14" s="66"/>
      <c r="ES14" s="281" t="s">
        <v>139</v>
      </c>
      <c r="ET14" s="281"/>
      <c r="EU14" s="66"/>
      <c r="EV14" s="66"/>
      <c r="EW14" s="66"/>
      <c r="EX14" s="66"/>
      <c r="EY14" s="66"/>
      <c r="EZ14" s="66"/>
      <c r="FA14" s="92"/>
      <c r="FB14" s="244">
        <f t="shared" si="24"/>
        <v>5</v>
      </c>
      <c r="FC14" s="242">
        <f t="shared" si="35"/>
        <v>0</v>
      </c>
      <c r="FD14" s="238">
        <f t="shared" si="36"/>
        <v>0</v>
      </c>
      <c r="FE14" s="213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286">
        <v>1</v>
      </c>
      <c r="FY14" s="66"/>
      <c r="FZ14" s="286">
        <v>1</v>
      </c>
      <c r="GA14" s="66"/>
      <c r="GB14" s="66"/>
      <c r="GC14" s="66"/>
      <c r="GD14" s="66"/>
      <c r="GE14" s="286">
        <v>1</v>
      </c>
      <c r="GF14" s="286">
        <v>1</v>
      </c>
      <c r="GG14" s="286">
        <v>1</v>
      </c>
      <c r="GH14" s="297" t="s">
        <v>147</v>
      </c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92"/>
      <c r="GW14" s="90"/>
      <c r="GX14" s="66"/>
      <c r="GY14" s="66"/>
      <c r="GZ14" s="92"/>
      <c r="HA14" s="216">
        <f t="shared" si="37"/>
        <v>0</v>
      </c>
      <c r="HB14" s="250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251"/>
      <c r="IN14" s="303"/>
      <c r="IO14" s="186"/>
      <c r="IP14" s="186"/>
      <c r="IQ14" s="186"/>
      <c r="IR14" s="66"/>
      <c r="IS14" s="251"/>
      <c r="IT14" s="10"/>
      <c r="IU14" s="10"/>
      <c r="IV14" s="10"/>
    </row>
    <row r="15" spans="1:256" s="2" customFormat="1" ht="12.75">
      <c r="A15" s="265" t="s">
        <v>92</v>
      </c>
      <c r="B15" s="91" t="s">
        <v>59</v>
      </c>
      <c r="C15" s="22">
        <f>COUNT(BQ15:DH15)</f>
        <v>21</v>
      </c>
      <c r="D15" s="16">
        <f>COUNTIF(X15:BO15,"T")</f>
        <v>20</v>
      </c>
      <c r="E15" s="66">
        <f>COUNTIF(BQ15:DH15,90)</f>
        <v>17</v>
      </c>
      <c r="F15" s="16">
        <f>COUNTIF(DJ15:FA15,"I")</f>
        <v>3</v>
      </c>
      <c r="G15" s="16">
        <f>COUNTIF(DJ15:FA15,"E")</f>
        <v>1</v>
      </c>
      <c r="H15" s="66">
        <f>COUNTIF(BQ15:DH15,"S")</f>
        <v>0</v>
      </c>
      <c r="I15" s="67">
        <f>SUM(BQ15:DH15)</f>
        <v>1706</v>
      </c>
      <c r="J15" s="68">
        <f>ABS(I15/C15)</f>
        <v>81.23809523809524</v>
      </c>
      <c r="K15" s="68">
        <f>ABS(I15*100/I1)</f>
        <v>49.88304093567251</v>
      </c>
      <c r="L15" s="67">
        <f>K1</f>
        <v>38</v>
      </c>
      <c r="M15" s="331">
        <f t="shared" si="25"/>
        <v>21</v>
      </c>
      <c r="N15" s="67">
        <f>SUM(O15:Q15)</f>
        <v>0</v>
      </c>
      <c r="O15" s="67">
        <f>COUNTIF(X15:BM15,"DT")</f>
        <v>0</v>
      </c>
      <c r="P15" s="67">
        <f>COUNTIF(X15:BM15,"L")</f>
        <v>0</v>
      </c>
      <c r="Q15" s="67">
        <f>COUNTIF(X15:BM15,"S")</f>
        <v>0</v>
      </c>
      <c r="R15" s="151">
        <f t="shared" si="30"/>
        <v>4</v>
      </c>
      <c r="S15" s="148">
        <f t="shared" si="31"/>
        <v>0</v>
      </c>
      <c r="T15" s="148">
        <f t="shared" si="32"/>
        <v>0</v>
      </c>
      <c r="U15" s="148">
        <f t="shared" si="33"/>
        <v>0</v>
      </c>
      <c r="V15" s="327">
        <f t="shared" si="34"/>
        <v>0</v>
      </c>
      <c r="W15" s="89"/>
      <c r="X15" s="278" t="s">
        <v>119</v>
      </c>
      <c r="Y15" s="281" t="s">
        <v>119</v>
      </c>
      <c r="Z15" s="281" t="s">
        <v>119</v>
      </c>
      <c r="AA15" s="281" t="s">
        <v>119</v>
      </c>
      <c r="AB15" s="281" t="s">
        <v>119</v>
      </c>
      <c r="AC15" s="281" t="s">
        <v>119</v>
      </c>
      <c r="AD15" s="281" t="s">
        <v>119</v>
      </c>
      <c r="AE15" s="281" t="s">
        <v>119</v>
      </c>
      <c r="AF15" s="281" t="s">
        <v>119</v>
      </c>
      <c r="AG15" s="281" t="s">
        <v>119</v>
      </c>
      <c r="AH15" s="281" t="s">
        <v>119</v>
      </c>
      <c r="AI15" s="281" t="s">
        <v>119</v>
      </c>
      <c r="AJ15" s="281" t="s">
        <v>119</v>
      </c>
      <c r="AK15" s="281" t="s">
        <v>119</v>
      </c>
      <c r="AL15" s="281" t="s">
        <v>119</v>
      </c>
      <c r="AM15" s="281" t="s">
        <v>119</v>
      </c>
      <c r="AN15" s="66"/>
      <c r="AO15" s="66"/>
      <c r="AP15" s="66"/>
      <c r="AQ15" s="66"/>
      <c r="AR15" s="281" t="s">
        <v>119</v>
      </c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281" t="s">
        <v>119</v>
      </c>
      <c r="BD15" s="66"/>
      <c r="BE15" s="66"/>
      <c r="BF15" s="281" t="s">
        <v>120</v>
      </c>
      <c r="BG15" s="281" t="s">
        <v>119</v>
      </c>
      <c r="BH15" s="66"/>
      <c r="BI15" s="281" t="s">
        <v>119</v>
      </c>
      <c r="BJ15" s="66"/>
      <c r="BK15" s="66"/>
      <c r="BL15" s="66"/>
      <c r="BM15" s="66"/>
      <c r="BN15" s="66"/>
      <c r="BO15" s="91"/>
      <c r="BP15" s="220"/>
      <c r="BQ15" s="278">
        <v>90</v>
      </c>
      <c r="BR15" s="281">
        <v>90</v>
      </c>
      <c r="BS15" s="281">
        <v>90</v>
      </c>
      <c r="BT15" s="281">
        <v>90</v>
      </c>
      <c r="BU15" s="281">
        <v>90</v>
      </c>
      <c r="BV15" s="281">
        <v>90</v>
      </c>
      <c r="BW15" s="281">
        <v>90</v>
      </c>
      <c r="BX15" s="281">
        <v>90</v>
      </c>
      <c r="BY15" s="281">
        <v>90</v>
      </c>
      <c r="BZ15" s="281">
        <v>90</v>
      </c>
      <c r="CA15" s="281">
        <v>90</v>
      </c>
      <c r="CB15" s="281">
        <v>90</v>
      </c>
      <c r="CC15" s="281">
        <v>90</v>
      </c>
      <c r="CD15" s="281">
        <v>90</v>
      </c>
      <c r="CE15" s="281">
        <v>85</v>
      </c>
      <c r="CF15" s="281">
        <v>90</v>
      </c>
      <c r="CG15" s="353"/>
      <c r="CH15" s="66"/>
      <c r="CI15" s="66"/>
      <c r="CJ15" s="66"/>
      <c r="CK15" s="281">
        <v>12</v>
      </c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281">
        <v>90</v>
      </c>
      <c r="CW15" s="66"/>
      <c r="CX15" s="66"/>
      <c r="CY15" s="281">
        <v>34</v>
      </c>
      <c r="CZ15" s="281">
        <v>90</v>
      </c>
      <c r="DA15" s="66"/>
      <c r="DB15" s="281">
        <v>45</v>
      </c>
      <c r="DC15" s="66"/>
      <c r="DD15" s="66"/>
      <c r="DE15" s="66"/>
      <c r="DF15" s="66"/>
      <c r="DG15" s="66"/>
      <c r="DH15" s="91"/>
      <c r="DI15" s="89"/>
      <c r="DJ15" s="278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 t="s">
        <v>141</v>
      </c>
      <c r="DY15" s="281"/>
      <c r="DZ15" s="66"/>
      <c r="EA15" s="66"/>
      <c r="EB15" s="66"/>
      <c r="EC15" s="66"/>
      <c r="ED15" s="281" t="s">
        <v>141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281"/>
      <c r="EP15" s="66"/>
      <c r="EQ15" s="66"/>
      <c r="ER15" s="281" t="s">
        <v>139</v>
      </c>
      <c r="ES15" s="281"/>
      <c r="ET15" s="66"/>
      <c r="EU15" s="281" t="s">
        <v>141</v>
      </c>
      <c r="EV15" s="66"/>
      <c r="EW15" s="66"/>
      <c r="EX15" s="66"/>
      <c r="EY15" s="66"/>
      <c r="EZ15" s="66"/>
      <c r="FA15" s="92"/>
      <c r="FB15" s="244">
        <f>COUNTIF(FE15:GT15,1)</f>
        <v>4</v>
      </c>
      <c r="FC15" s="242">
        <f>COUNTIF(FE15:GT15,2)</f>
        <v>0</v>
      </c>
      <c r="FD15" s="238">
        <f>COUNTIF(FE15:GT15,"R")</f>
        <v>0</v>
      </c>
      <c r="FE15" s="286">
        <v>1</v>
      </c>
      <c r="FF15" s="66"/>
      <c r="FG15" s="66"/>
      <c r="FH15" s="286">
        <v>1</v>
      </c>
      <c r="FI15" s="286">
        <v>1</v>
      </c>
      <c r="FJ15" s="66"/>
      <c r="FK15" s="66"/>
      <c r="FL15" s="66"/>
      <c r="FM15" s="66"/>
      <c r="FN15" s="66"/>
      <c r="FO15" s="66"/>
      <c r="FP15" s="66"/>
      <c r="FQ15" s="66"/>
      <c r="FR15" s="66"/>
      <c r="FS15" s="286">
        <v>1</v>
      </c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92"/>
      <c r="GW15" s="90"/>
      <c r="GX15" s="66"/>
      <c r="GY15" s="66"/>
      <c r="GZ15" s="92"/>
      <c r="HA15" s="216">
        <f>SUM(HB15:IS15)</f>
        <v>0</v>
      </c>
      <c r="HB15" s="250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251"/>
      <c r="IN15" s="303"/>
      <c r="IO15" s="186"/>
      <c r="IP15" s="186"/>
      <c r="IQ15" s="186"/>
      <c r="IR15" s="66"/>
      <c r="IS15" s="251"/>
      <c r="IT15" s="10"/>
      <c r="IU15" s="10"/>
      <c r="IV15" s="10"/>
    </row>
    <row r="16" spans="1:256" ht="12.75" customHeight="1">
      <c r="A16" s="265" t="s">
        <v>102</v>
      </c>
      <c r="B16" s="91" t="s">
        <v>59</v>
      </c>
      <c r="C16" s="22">
        <f t="shared" si="16"/>
        <v>32</v>
      </c>
      <c r="D16" s="16">
        <f t="shared" si="38"/>
        <v>29</v>
      </c>
      <c r="E16" s="66">
        <f t="shared" si="18"/>
        <v>20</v>
      </c>
      <c r="F16" s="16">
        <f t="shared" si="19"/>
        <v>9</v>
      </c>
      <c r="G16" s="16">
        <f t="shared" si="20"/>
        <v>2</v>
      </c>
      <c r="H16" s="66">
        <f t="shared" si="21"/>
        <v>1</v>
      </c>
      <c r="I16" s="67">
        <f t="shared" si="22"/>
        <v>2456</v>
      </c>
      <c r="J16" s="68">
        <f t="shared" si="23"/>
        <v>76.75</v>
      </c>
      <c r="K16" s="68">
        <f>ABS(I16*100/I1)</f>
        <v>71.81286549707602</v>
      </c>
      <c r="L16" s="67">
        <f>K1</f>
        <v>38</v>
      </c>
      <c r="M16" s="331">
        <f t="shared" si="25"/>
        <v>31</v>
      </c>
      <c r="N16" s="67">
        <f t="shared" si="26"/>
        <v>0</v>
      </c>
      <c r="O16" s="67">
        <f t="shared" si="27"/>
        <v>0</v>
      </c>
      <c r="P16" s="67">
        <f t="shared" si="28"/>
        <v>0</v>
      </c>
      <c r="Q16" s="67">
        <f t="shared" si="29"/>
        <v>0</v>
      </c>
      <c r="R16" s="151">
        <f t="shared" si="30"/>
        <v>6</v>
      </c>
      <c r="S16" s="148">
        <f t="shared" si="31"/>
        <v>0</v>
      </c>
      <c r="T16" s="148">
        <f t="shared" si="32"/>
        <v>0</v>
      </c>
      <c r="U16" s="148">
        <f t="shared" si="33"/>
        <v>0</v>
      </c>
      <c r="V16" s="327">
        <f t="shared" si="34"/>
        <v>0</v>
      </c>
      <c r="W16" s="89"/>
      <c r="X16" s="278" t="s">
        <v>119</v>
      </c>
      <c r="Y16" s="281" t="s">
        <v>119</v>
      </c>
      <c r="Z16" s="281" t="s">
        <v>119</v>
      </c>
      <c r="AA16" s="281" t="s">
        <v>119</v>
      </c>
      <c r="AB16" s="281" t="s">
        <v>119</v>
      </c>
      <c r="AC16" s="281" t="s">
        <v>119</v>
      </c>
      <c r="AD16" s="281" t="s">
        <v>120</v>
      </c>
      <c r="AE16" s="281" t="s">
        <v>119</v>
      </c>
      <c r="AF16" s="66"/>
      <c r="AG16" s="281" t="s">
        <v>119</v>
      </c>
      <c r="AH16" s="66"/>
      <c r="AI16" s="281" t="s">
        <v>119</v>
      </c>
      <c r="AJ16" s="281" t="s">
        <v>119</v>
      </c>
      <c r="AK16" s="281" t="s">
        <v>119</v>
      </c>
      <c r="AL16" s="281" t="s">
        <v>119</v>
      </c>
      <c r="AM16" s="281" t="s">
        <v>119</v>
      </c>
      <c r="AN16" s="281" t="s">
        <v>119</v>
      </c>
      <c r="AO16" s="281" t="s">
        <v>119</v>
      </c>
      <c r="AP16" s="281" t="s">
        <v>119</v>
      </c>
      <c r="AQ16" s="281" t="s">
        <v>119</v>
      </c>
      <c r="AR16" s="281" t="s">
        <v>119</v>
      </c>
      <c r="AS16" s="281" t="s">
        <v>119</v>
      </c>
      <c r="AT16" s="281" t="s">
        <v>119</v>
      </c>
      <c r="AU16" s="281" t="s">
        <v>119</v>
      </c>
      <c r="AV16" s="281" t="s">
        <v>119</v>
      </c>
      <c r="AW16" s="281" t="s">
        <v>119</v>
      </c>
      <c r="AX16" s="66"/>
      <c r="AY16" s="281" t="s">
        <v>119</v>
      </c>
      <c r="AZ16" s="281" t="s">
        <v>119</v>
      </c>
      <c r="BA16" s="281" t="s">
        <v>119</v>
      </c>
      <c r="BB16" s="281"/>
      <c r="BC16" s="66"/>
      <c r="BD16" s="66"/>
      <c r="BE16" s="281" t="s">
        <v>120</v>
      </c>
      <c r="BF16" s="281" t="s">
        <v>119</v>
      </c>
      <c r="BG16" s="66"/>
      <c r="BH16" s="281" t="s">
        <v>119</v>
      </c>
      <c r="BI16" s="281" t="s">
        <v>119</v>
      </c>
      <c r="BJ16" s="66"/>
      <c r="BK16" s="66"/>
      <c r="BL16" s="66"/>
      <c r="BM16" s="66"/>
      <c r="BN16" s="66"/>
      <c r="BO16" s="91"/>
      <c r="BP16" s="220"/>
      <c r="BQ16" s="278">
        <v>45</v>
      </c>
      <c r="BR16" s="281">
        <v>90</v>
      </c>
      <c r="BS16" s="281">
        <v>75</v>
      </c>
      <c r="BT16" s="281">
        <v>90</v>
      </c>
      <c r="BU16" s="281">
        <v>90</v>
      </c>
      <c r="BV16" s="281">
        <v>65</v>
      </c>
      <c r="BW16" s="281">
        <v>24</v>
      </c>
      <c r="BX16" s="281">
        <v>75</v>
      </c>
      <c r="BY16" s="66">
        <v>2</v>
      </c>
      <c r="BZ16" s="281">
        <v>90</v>
      </c>
      <c r="CA16" s="66"/>
      <c r="CB16" s="281">
        <v>57</v>
      </c>
      <c r="CC16" s="281">
        <v>69</v>
      </c>
      <c r="CD16" s="281">
        <v>59</v>
      </c>
      <c r="CE16" s="281">
        <v>90</v>
      </c>
      <c r="CF16" s="281">
        <v>90</v>
      </c>
      <c r="CG16" s="352">
        <v>90</v>
      </c>
      <c r="CH16" s="281">
        <v>90</v>
      </c>
      <c r="CI16" s="281">
        <v>90</v>
      </c>
      <c r="CJ16" s="281">
        <v>90</v>
      </c>
      <c r="CK16" s="281">
        <v>89</v>
      </c>
      <c r="CL16" s="281">
        <v>90</v>
      </c>
      <c r="CM16" s="281">
        <v>90</v>
      </c>
      <c r="CN16" s="281">
        <v>90</v>
      </c>
      <c r="CO16" s="281">
        <v>90</v>
      </c>
      <c r="CP16" s="281">
        <v>90</v>
      </c>
      <c r="CQ16" s="66"/>
      <c r="CR16" s="281">
        <v>51</v>
      </c>
      <c r="CS16" s="281">
        <v>90</v>
      </c>
      <c r="CT16" s="281">
        <v>90</v>
      </c>
      <c r="CU16" s="281"/>
      <c r="CV16" s="66"/>
      <c r="CW16" s="66"/>
      <c r="CX16" s="281">
        <v>45</v>
      </c>
      <c r="CY16" s="281">
        <v>90</v>
      </c>
      <c r="CZ16" s="297" t="s">
        <v>147</v>
      </c>
      <c r="DA16" s="281">
        <v>90</v>
      </c>
      <c r="DB16" s="281">
        <v>90</v>
      </c>
      <c r="DC16" s="66"/>
      <c r="DD16" s="66"/>
      <c r="DE16" s="66"/>
      <c r="DF16" s="253"/>
      <c r="DG16" s="66"/>
      <c r="DH16" s="91"/>
      <c r="DI16" s="89"/>
      <c r="DJ16" s="278" t="s">
        <v>141</v>
      </c>
      <c r="DK16" s="281"/>
      <c r="DL16" s="281" t="s">
        <v>141</v>
      </c>
      <c r="DM16" s="281"/>
      <c r="DN16" s="281"/>
      <c r="DO16" s="281" t="s">
        <v>141</v>
      </c>
      <c r="DP16" s="281" t="s">
        <v>139</v>
      </c>
      <c r="DQ16" s="281" t="s">
        <v>141</v>
      </c>
      <c r="DR16" s="66"/>
      <c r="DS16" s="281"/>
      <c r="DT16" s="66"/>
      <c r="DU16" s="281" t="s">
        <v>141</v>
      </c>
      <c r="DV16" s="281" t="s">
        <v>141</v>
      </c>
      <c r="DW16" s="281" t="s">
        <v>141</v>
      </c>
      <c r="DX16" s="281"/>
      <c r="DY16" s="281"/>
      <c r="DZ16" s="66"/>
      <c r="EA16" s="281"/>
      <c r="EB16" s="66"/>
      <c r="EC16" s="66"/>
      <c r="ED16" s="281" t="s">
        <v>141</v>
      </c>
      <c r="EE16" s="281"/>
      <c r="EF16" s="281"/>
      <c r="EG16" s="281"/>
      <c r="EH16" s="281"/>
      <c r="EI16" s="281"/>
      <c r="EJ16" s="66"/>
      <c r="EK16" s="281" t="s">
        <v>141</v>
      </c>
      <c r="EL16" s="66"/>
      <c r="EM16" s="281"/>
      <c r="EN16" s="281"/>
      <c r="EO16" s="66"/>
      <c r="EP16" s="66"/>
      <c r="EQ16" s="281" t="s">
        <v>139</v>
      </c>
      <c r="ER16" s="66"/>
      <c r="ES16" s="66"/>
      <c r="ET16" s="281"/>
      <c r="EU16" s="281"/>
      <c r="EV16" s="66"/>
      <c r="EW16" s="66"/>
      <c r="EX16" s="66"/>
      <c r="EY16" s="66"/>
      <c r="EZ16" s="66"/>
      <c r="FA16" s="92"/>
      <c r="FB16" s="244">
        <f t="shared" si="24"/>
        <v>6</v>
      </c>
      <c r="FC16" s="242">
        <f t="shared" si="35"/>
        <v>0</v>
      </c>
      <c r="FD16" s="238">
        <f t="shared" si="36"/>
        <v>0</v>
      </c>
      <c r="FE16" s="213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286">
        <v>1</v>
      </c>
      <c r="FT16" s="286">
        <v>1</v>
      </c>
      <c r="FU16" s="66"/>
      <c r="FV16" s="66"/>
      <c r="FW16" s="66"/>
      <c r="FX16" s="66"/>
      <c r="FY16" s="66"/>
      <c r="FZ16" s="66"/>
      <c r="GA16" s="66"/>
      <c r="GB16" s="66"/>
      <c r="GC16" s="66"/>
      <c r="GD16" s="286">
        <v>1</v>
      </c>
      <c r="GE16" s="66"/>
      <c r="GF16" s="66"/>
      <c r="GG16" s="286">
        <v>1</v>
      </c>
      <c r="GH16" s="66"/>
      <c r="GI16" s="66"/>
      <c r="GJ16" s="66"/>
      <c r="GK16" s="66"/>
      <c r="GL16" s="66"/>
      <c r="GM16" s="286">
        <v>1</v>
      </c>
      <c r="GN16" s="297" t="s">
        <v>147</v>
      </c>
      <c r="GO16" s="286">
        <v>1</v>
      </c>
      <c r="GP16" s="66"/>
      <c r="GQ16" s="66"/>
      <c r="GR16" s="66"/>
      <c r="GS16" s="66"/>
      <c r="GT16" s="66"/>
      <c r="GU16" s="66"/>
      <c r="GV16" s="92"/>
      <c r="GW16" s="90"/>
      <c r="GX16" s="66"/>
      <c r="GY16" s="116"/>
      <c r="GZ16" s="117"/>
      <c r="HA16" s="216">
        <f t="shared" si="37"/>
        <v>0</v>
      </c>
      <c r="HB16" s="250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251"/>
      <c r="IN16" s="303"/>
      <c r="IO16" s="186"/>
      <c r="IP16" s="186"/>
      <c r="IQ16" s="186"/>
      <c r="IR16" s="116"/>
      <c r="IS16" s="251"/>
      <c r="IT16" s="128"/>
      <c r="IU16" s="128"/>
      <c r="IV16" s="128"/>
    </row>
    <row r="17" spans="1:256" s="71" customFormat="1" ht="12.75" customHeight="1">
      <c r="A17" s="265" t="s">
        <v>93</v>
      </c>
      <c r="B17" s="91" t="s">
        <v>59</v>
      </c>
      <c r="C17" s="22">
        <f t="shared" si="16"/>
        <v>20</v>
      </c>
      <c r="D17" s="16">
        <f t="shared" si="38"/>
        <v>15</v>
      </c>
      <c r="E17" s="66">
        <f t="shared" si="18"/>
        <v>9</v>
      </c>
      <c r="F17" s="16">
        <f t="shared" si="19"/>
        <v>6</v>
      </c>
      <c r="G17" s="16">
        <f t="shared" si="20"/>
        <v>4</v>
      </c>
      <c r="H17" s="66">
        <f t="shared" si="21"/>
        <v>0</v>
      </c>
      <c r="I17" s="67">
        <f t="shared" si="22"/>
        <v>1135</v>
      </c>
      <c r="J17" s="68">
        <f t="shared" si="23"/>
        <v>56.75</v>
      </c>
      <c r="K17" s="68">
        <f>ABS(I17*100/I1)</f>
        <v>33.187134502923975</v>
      </c>
      <c r="L17" s="67">
        <f>K1</f>
        <v>38</v>
      </c>
      <c r="M17" s="331">
        <f t="shared" si="25"/>
        <v>20</v>
      </c>
      <c r="N17" s="67">
        <f t="shared" si="26"/>
        <v>0</v>
      </c>
      <c r="O17" s="67">
        <f t="shared" si="27"/>
        <v>0</v>
      </c>
      <c r="P17" s="67">
        <f t="shared" si="28"/>
        <v>0</v>
      </c>
      <c r="Q17" s="67">
        <f t="shared" si="29"/>
        <v>0</v>
      </c>
      <c r="R17" s="151">
        <f t="shared" si="30"/>
        <v>4</v>
      </c>
      <c r="S17" s="148">
        <f t="shared" si="31"/>
        <v>0</v>
      </c>
      <c r="T17" s="148">
        <f t="shared" si="32"/>
        <v>0</v>
      </c>
      <c r="U17" s="148">
        <f t="shared" si="33"/>
        <v>0</v>
      </c>
      <c r="V17" s="327">
        <f t="shared" si="34"/>
        <v>1</v>
      </c>
      <c r="W17" s="89"/>
      <c r="X17" s="278" t="s">
        <v>119</v>
      </c>
      <c r="Y17" s="281" t="s">
        <v>119</v>
      </c>
      <c r="Z17" s="66"/>
      <c r="AA17" s="66"/>
      <c r="AB17" s="66"/>
      <c r="AC17" s="66"/>
      <c r="AD17" s="66"/>
      <c r="AE17" s="281"/>
      <c r="AF17" s="281"/>
      <c r="AG17" s="281" t="s">
        <v>120</v>
      </c>
      <c r="AH17" s="281" t="s">
        <v>119</v>
      </c>
      <c r="AI17" s="281" t="s">
        <v>120</v>
      </c>
      <c r="AJ17" s="281" t="s">
        <v>119</v>
      </c>
      <c r="AK17" s="281"/>
      <c r="AL17" s="281"/>
      <c r="AM17" s="281" t="s">
        <v>120</v>
      </c>
      <c r="AN17" s="281" t="s">
        <v>119</v>
      </c>
      <c r="AO17" s="281" t="s">
        <v>119</v>
      </c>
      <c r="AP17" s="281" t="s">
        <v>119</v>
      </c>
      <c r="AQ17" s="281" t="s">
        <v>120</v>
      </c>
      <c r="AR17" s="281" t="s">
        <v>119</v>
      </c>
      <c r="AS17" s="281" t="s">
        <v>119</v>
      </c>
      <c r="AT17" s="281" t="s">
        <v>119</v>
      </c>
      <c r="AU17" s="281" t="s">
        <v>120</v>
      </c>
      <c r="AV17" s="281" t="s">
        <v>119</v>
      </c>
      <c r="AW17" s="281" t="s">
        <v>119</v>
      </c>
      <c r="AX17" s="281" t="s">
        <v>119</v>
      </c>
      <c r="AY17" s="281" t="s">
        <v>138</v>
      </c>
      <c r="AZ17" s="281" t="s">
        <v>119</v>
      </c>
      <c r="BA17" s="281" t="s">
        <v>138</v>
      </c>
      <c r="BB17" s="281" t="s">
        <v>119</v>
      </c>
      <c r="BC17" s="281" t="s">
        <v>138</v>
      </c>
      <c r="BD17" s="281" t="s">
        <v>138</v>
      </c>
      <c r="BE17" s="281" t="s">
        <v>138</v>
      </c>
      <c r="BF17" s="281" t="s">
        <v>138</v>
      </c>
      <c r="BG17" s="281" t="s">
        <v>138</v>
      </c>
      <c r="BH17" s="281" t="s">
        <v>138</v>
      </c>
      <c r="BI17" s="281" t="s">
        <v>138</v>
      </c>
      <c r="BJ17" s="66"/>
      <c r="BK17" s="66"/>
      <c r="BL17" s="66"/>
      <c r="BM17" s="66"/>
      <c r="BN17" s="66"/>
      <c r="BO17" s="91"/>
      <c r="BP17" s="220"/>
      <c r="BQ17" s="278">
        <v>90</v>
      </c>
      <c r="BR17" s="281">
        <v>45</v>
      </c>
      <c r="BS17" s="66"/>
      <c r="BT17" s="66"/>
      <c r="BU17" s="66"/>
      <c r="BV17" s="66"/>
      <c r="BW17" s="66"/>
      <c r="BX17" s="281"/>
      <c r="BY17" s="281"/>
      <c r="BZ17" s="281">
        <v>12</v>
      </c>
      <c r="CA17" s="281">
        <v>68</v>
      </c>
      <c r="CB17" s="281">
        <v>13</v>
      </c>
      <c r="CC17" s="281">
        <v>90</v>
      </c>
      <c r="CD17" s="281"/>
      <c r="CE17" s="281"/>
      <c r="CF17" s="281">
        <v>1</v>
      </c>
      <c r="CG17" s="352">
        <v>90</v>
      </c>
      <c r="CH17" s="281">
        <v>90</v>
      </c>
      <c r="CI17" s="281">
        <v>90</v>
      </c>
      <c r="CJ17" s="281">
        <v>5</v>
      </c>
      <c r="CK17" s="281">
        <v>90</v>
      </c>
      <c r="CL17" s="281">
        <v>40</v>
      </c>
      <c r="CM17" s="281">
        <v>90</v>
      </c>
      <c r="CN17" s="281">
        <v>4</v>
      </c>
      <c r="CO17" s="281">
        <v>90</v>
      </c>
      <c r="CP17" s="281">
        <v>51</v>
      </c>
      <c r="CQ17" s="281">
        <v>90</v>
      </c>
      <c r="CR17" s="281"/>
      <c r="CS17" s="281">
        <v>41</v>
      </c>
      <c r="CT17" s="281"/>
      <c r="CU17" s="281">
        <v>45</v>
      </c>
      <c r="CV17" s="281"/>
      <c r="CW17" s="281"/>
      <c r="CX17" s="281"/>
      <c r="CY17" s="281"/>
      <c r="CZ17" s="281"/>
      <c r="DA17" s="281"/>
      <c r="DB17" s="281"/>
      <c r="DC17" s="66"/>
      <c r="DD17" s="66"/>
      <c r="DE17" s="66"/>
      <c r="DF17" s="66"/>
      <c r="DG17" s="66"/>
      <c r="DH17" s="91"/>
      <c r="DI17" s="89"/>
      <c r="DJ17" s="278"/>
      <c r="DK17" s="281" t="s">
        <v>141</v>
      </c>
      <c r="DL17" s="66"/>
      <c r="DM17" s="66"/>
      <c r="DN17" s="66"/>
      <c r="DO17" s="66"/>
      <c r="DP17" s="66"/>
      <c r="DQ17" s="281"/>
      <c r="DR17" s="281"/>
      <c r="DS17" s="281" t="s">
        <v>139</v>
      </c>
      <c r="DT17" s="281" t="s">
        <v>141</v>
      </c>
      <c r="DU17" s="281" t="s">
        <v>139</v>
      </c>
      <c r="DV17" s="281"/>
      <c r="DW17" s="281"/>
      <c r="DX17" s="281"/>
      <c r="DY17" s="281" t="s">
        <v>139</v>
      </c>
      <c r="DZ17" s="281"/>
      <c r="EA17" s="281"/>
      <c r="EB17" s="281"/>
      <c r="EC17" s="281"/>
      <c r="ED17" s="281"/>
      <c r="EE17" s="281" t="s">
        <v>141</v>
      </c>
      <c r="EF17" s="281"/>
      <c r="EG17" s="281" t="s">
        <v>139</v>
      </c>
      <c r="EH17" s="281"/>
      <c r="EI17" s="281" t="s">
        <v>141</v>
      </c>
      <c r="EJ17" s="281"/>
      <c r="EK17" s="281"/>
      <c r="EL17" s="281" t="s">
        <v>141</v>
      </c>
      <c r="EM17" s="281"/>
      <c r="EN17" s="281" t="s">
        <v>141</v>
      </c>
      <c r="EO17" s="281"/>
      <c r="EP17" s="281"/>
      <c r="EQ17" s="281"/>
      <c r="ER17" s="281"/>
      <c r="ES17" s="281"/>
      <c r="ET17" s="281"/>
      <c r="EU17" s="281"/>
      <c r="EV17" s="66"/>
      <c r="EW17" s="66"/>
      <c r="EX17" s="66"/>
      <c r="EY17" s="66"/>
      <c r="EZ17" s="66"/>
      <c r="FA17" s="92"/>
      <c r="FB17" s="244">
        <f t="shared" si="24"/>
        <v>4</v>
      </c>
      <c r="FC17" s="242">
        <f t="shared" si="35"/>
        <v>0</v>
      </c>
      <c r="FD17" s="238">
        <f t="shared" si="36"/>
        <v>0</v>
      </c>
      <c r="FE17" s="286">
        <v>1</v>
      </c>
      <c r="FF17" s="66"/>
      <c r="FG17" s="66"/>
      <c r="FH17" s="66"/>
      <c r="FI17" s="66"/>
      <c r="FJ17" s="66"/>
      <c r="FK17" s="66"/>
      <c r="FL17" s="66"/>
      <c r="FM17" s="66"/>
      <c r="FN17" s="66"/>
      <c r="FO17" s="286">
        <v>1</v>
      </c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286">
        <v>1</v>
      </c>
      <c r="GD17" s="66"/>
      <c r="GE17" s="66"/>
      <c r="GF17" s="66"/>
      <c r="GG17" s="286">
        <v>1</v>
      </c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92"/>
      <c r="GW17" s="90"/>
      <c r="GX17" s="66"/>
      <c r="GY17" s="116"/>
      <c r="GZ17" s="117"/>
      <c r="HA17" s="216">
        <f t="shared" si="37"/>
        <v>1</v>
      </c>
      <c r="HB17" s="250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>
        <v>1</v>
      </c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251"/>
      <c r="IN17" s="303"/>
      <c r="IO17" s="186"/>
      <c r="IP17" s="186"/>
      <c r="IQ17" s="186"/>
      <c r="IR17" s="116"/>
      <c r="IS17" s="251"/>
      <c r="IT17" s="128"/>
      <c r="IU17" s="128"/>
      <c r="IV17" s="128"/>
    </row>
    <row r="18" spans="1:256" s="132" customFormat="1" ht="12.75" customHeight="1">
      <c r="A18" s="265" t="s">
        <v>94</v>
      </c>
      <c r="B18" s="275" t="s">
        <v>113</v>
      </c>
      <c r="C18" s="22">
        <f t="shared" si="16"/>
        <v>6</v>
      </c>
      <c r="D18" s="16">
        <f t="shared" si="38"/>
        <v>6</v>
      </c>
      <c r="E18" s="66">
        <f t="shared" si="18"/>
        <v>2</v>
      </c>
      <c r="F18" s="16">
        <f t="shared" si="19"/>
        <v>4</v>
      </c>
      <c r="G18" s="16">
        <f t="shared" si="20"/>
        <v>0</v>
      </c>
      <c r="H18" s="66">
        <f t="shared" si="21"/>
        <v>0</v>
      </c>
      <c r="I18" s="67">
        <f t="shared" si="22"/>
        <v>417</v>
      </c>
      <c r="J18" s="68">
        <f t="shared" si="23"/>
        <v>69.5</v>
      </c>
      <c r="K18" s="68">
        <f>ABS(I18*100/I1)</f>
        <v>12.192982456140351</v>
      </c>
      <c r="L18" s="67">
        <v>7</v>
      </c>
      <c r="M18" s="331">
        <f t="shared" si="25"/>
        <v>6</v>
      </c>
      <c r="N18" s="67">
        <f t="shared" si="26"/>
        <v>0</v>
      </c>
      <c r="O18" s="67">
        <f t="shared" si="27"/>
        <v>0</v>
      </c>
      <c r="P18" s="67">
        <f t="shared" si="28"/>
        <v>0</v>
      </c>
      <c r="Q18" s="67">
        <f t="shared" si="29"/>
        <v>0</v>
      </c>
      <c r="R18" s="151">
        <f t="shared" si="30"/>
        <v>3</v>
      </c>
      <c r="S18" s="148">
        <f t="shared" si="31"/>
        <v>0</v>
      </c>
      <c r="T18" s="148">
        <f t="shared" si="32"/>
        <v>0</v>
      </c>
      <c r="U18" s="148">
        <f t="shared" si="33"/>
        <v>0</v>
      </c>
      <c r="V18" s="327">
        <f t="shared" si="34"/>
        <v>0</v>
      </c>
      <c r="W18" s="89"/>
      <c r="X18" s="278" t="s">
        <v>119</v>
      </c>
      <c r="Y18" s="281" t="s">
        <v>119</v>
      </c>
      <c r="Z18" s="281" t="s">
        <v>119</v>
      </c>
      <c r="AA18" s="281" t="s">
        <v>119</v>
      </c>
      <c r="AB18" s="281" t="s">
        <v>119</v>
      </c>
      <c r="AC18" s="66"/>
      <c r="AD18" s="281" t="s">
        <v>119</v>
      </c>
      <c r="AE18" s="281" t="s">
        <v>138</v>
      </c>
      <c r="AF18" s="281" t="s">
        <v>138</v>
      </c>
      <c r="AG18" s="281" t="s">
        <v>138</v>
      </c>
      <c r="AH18" s="281" t="s">
        <v>138</v>
      </c>
      <c r="AI18" s="281" t="s">
        <v>138</v>
      </c>
      <c r="AJ18" s="281" t="s">
        <v>138</v>
      </c>
      <c r="AK18" s="281" t="s">
        <v>138</v>
      </c>
      <c r="AL18" s="281" t="s">
        <v>138</v>
      </c>
      <c r="AM18" s="281" t="s">
        <v>138</v>
      </c>
      <c r="AN18" s="281" t="s">
        <v>138</v>
      </c>
      <c r="AO18" s="281" t="s">
        <v>138</v>
      </c>
      <c r="AP18" s="281" t="s">
        <v>138</v>
      </c>
      <c r="AQ18" s="281" t="s">
        <v>138</v>
      </c>
      <c r="AR18" s="281" t="s">
        <v>138</v>
      </c>
      <c r="AS18" s="281" t="s">
        <v>138</v>
      </c>
      <c r="AT18" s="281" t="s">
        <v>138</v>
      </c>
      <c r="AU18" s="281" t="s">
        <v>138</v>
      </c>
      <c r="AV18" s="281" t="s">
        <v>138</v>
      </c>
      <c r="AW18" s="281" t="s">
        <v>138</v>
      </c>
      <c r="AX18" s="281" t="s">
        <v>138</v>
      </c>
      <c r="AY18" s="281" t="s">
        <v>138</v>
      </c>
      <c r="AZ18" s="281" t="s">
        <v>138</v>
      </c>
      <c r="BA18" s="281" t="s">
        <v>138</v>
      </c>
      <c r="BB18" s="281" t="s">
        <v>138</v>
      </c>
      <c r="BC18" s="281" t="s">
        <v>138</v>
      </c>
      <c r="BD18" s="281" t="s">
        <v>138</v>
      </c>
      <c r="BE18" s="281" t="s">
        <v>138</v>
      </c>
      <c r="BF18" s="281" t="s">
        <v>138</v>
      </c>
      <c r="BG18" s="281" t="s">
        <v>138</v>
      </c>
      <c r="BH18" s="281" t="s">
        <v>138</v>
      </c>
      <c r="BI18" s="281" t="s">
        <v>138</v>
      </c>
      <c r="BJ18" s="66"/>
      <c r="BK18" s="66"/>
      <c r="BL18" s="66"/>
      <c r="BM18" s="66"/>
      <c r="BN18" s="66"/>
      <c r="BO18" s="91"/>
      <c r="BP18" s="220"/>
      <c r="BQ18" s="278">
        <v>61</v>
      </c>
      <c r="BR18" s="281">
        <v>90</v>
      </c>
      <c r="BS18" s="281">
        <v>65</v>
      </c>
      <c r="BT18" s="281">
        <v>66</v>
      </c>
      <c r="BU18" s="281">
        <v>45</v>
      </c>
      <c r="BV18" s="66"/>
      <c r="BW18" s="281">
        <v>90</v>
      </c>
      <c r="BX18" s="281"/>
      <c r="BY18" s="281"/>
      <c r="BZ18" s="281"/>
      <c r="CA18" s="281"/>
      <c r="CB18" s="281"/>
      <c r="CC18" s="281"/>
      <c r="CD18" s="281"/>
      <c r="CE18" s="281"/>
      <c r="CF18" s="281"/>
      <c r="CG18" s="352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66"/>
      <c r="DD18" s="66"/>
      <c r="DE18" s="66"/>
      <c r="DF18" s="66"/>
      <c r="DG18" s="66"/>
      <c r="DH18" s="91"/>
      <c r="DI18" s="89"/>
      <c r="DJ18" s="278" t="s">
        <v>141</v>
      </c>
      <c r="DK18" s="281"/>
      <c r="DL18" s="281" t="s">
        <v>141</v>
      </c>
      <c r="DM18" s="281" t="s">
        <v>141</v>
      </c>
      <c r="DN18" s="281" t="s">
        <v>141</v>
      </c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66"/>
      <c r="EW18" s="66"/>
      <c r="EX18" s="66"/>
      <c r="EY18" s="66"/>
      <c r="EZ18" s="66"/>
      <c r="FA18" s="92"/>
      <c r="FB18" s="244">
        <f t="shared" si="24"/>
        <v>3</v>
      </c>
      <c r="FC18" s="242">
        <f t="shared" si="35"/>
        <v>0</v>
      </c>
      <c r="FD18" s="238">
        <f t="shared" si="36"/>
        <v>0</v>
      </c>
      <c r="FE18" s="213"/>
      <c r="FF18" s="66"/>
      <c r="FG18" s="286">
        <v>1</v>
      </c>
      <c r="FH18" s="286">
        <v>1</v>
      </c>
      <c r="FI18" s="66"/>
      <c r="FJ18" s="66"/>
      <c r="FK18" s="286">
        <v>1</v>
      </c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92"/>
      <c r="GW18" s="90"/>
      <c r="GX18" s="66"/>
      <c r="GY18" s="116"/>
      <c r="GZ18" s="117"/>
      <c r="HA18" s="216">
        <f t="shared" si="37"/>
        <v>0</v>
      </c>
      <c r="HB18" s="250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251"/>
      <c r="IN18" s="303"/>
      <c r="IO18" s="186"/>
      <c r="IP18" s="186"/>
      <c r="IQ18" s="186"/>
      <c r="IR18" s="116"/>
      <c r="IS18" s="251"/>
      <c r="IT18" s="128"/>
      <c r="IU18" s="128"/>
      <c r="IV18" s="128"/>
    </row>
    <row r="19" spans="1:256" s="132" customFormat="1" ht="12.75" customHeight="1">
      <c r="A19" s="265" t="s">
        <v>111</v>
      </c>
      <c r="B19" s="275" t="s">
        <v>113</v>
      </c>
      <c r="C19" s="22">
        <f>COUNT(BQ19:DH19)</f>
        <v>28</v>
      </c>
      <c r="D19" s="16">
        <f>COUNTIF(X19:BO19,"T")</f>
        <v>10</v>
      </c>
      <c r="E19" s="66">
        <f>COUNTIF(BQ19:DH19,90)</f>
        <v>3</v>
      </c>
      <c r="F19" s="16">
        <f>COUNTIF(DJ19:FA19,"I")</f>
        <v>7</v>
      </c>
      <c r="G19" s="16">
        <f>COUNTIF(DJ19:FA19,"E")</f>
        <v>19</v>
      </c>
      <c r="H19" s="66">
        <f>COUNTIF(BQ19:DH19,"S")</f>
        <v>0</v>
      </c>
      <c r="I19" s="67">
        <f>SUM(BQ19:DH19)</f>
        <v>1282</v>
      </c>
      <c r="J19" s="68">
        <f>ABS(I19/C19)</f>
        <v>45.785714285714285</v>
      </c>
      <c r="K19" s="68">
        <f>ABS(I19*100/I1)</f>
        <v>37.485380116959064</v>
      </c>
      <c r="L19" s="67">
        <f>K1</f>
        <v>38</v>
      </c>
      <c r="M19" s="331">
        <f t="shared" si="25"/>
        <v>29</v>
      </c>
      <c r="N19" s="67">
        <f>SUM(O19:Q19)</f>
        <v>0</v>
      </c>
      <c r="O19" s="67">
        <f>COUNTIF(X19:BM19,"DT")</f>
        <v>0</v>
      </c>
      <c r="P19" s="67">
        <f>COUNTIF(X19:BM19,"L")</f>
        <v>0</v>
      </c>
      <c r="Q19" s="67">
        <f>COUNTIF(X19:BM19,"S")</f>
        <v>0</v>
      </c>
      <c r="R19" s="151">
        <f t="shared" si="30"/>
        <v>2</v>
      </c>
      <c r="S19" s="148">
        <f t="shared" si="31"/>
        <v>0</v>
      </c>
      <c r="T19" s="148">
        <f t="shared" si="32"/>
        <v>0</v>
      </c>
      <c r="U19" s="148">
        <f t="shared" si="33"/>
        <v>0</v>
      </c>
      <c r="V19" s="327">
        <f t="shared" si="34"/>
        <v>5</v>
      </c>
      <c r="W19" s="89"/>
      <c r="X19" s="213"/>
      <c r="Y19" s="281" t="s">
        <v>119</v>
      </c>
      <c r="Z19" s="66"/>
      <c r="AA19" s="281" t="s">
        <v>120</v>
      </c>
      <c r="AB19" s="281" t="s">
        <v>120</v>
      </c>
      <c r="AC19" s="281" t="s">
        <v>119</v>
      </c>
      <c r="AD19" s="66"/>
      <c r="AE19" s="66"/>
      <c r="AF19" s="281" t="s">
        <v>120</v>
      </c>
      <c r="AG19" s="66"/>
      <c r="AH19" s="281" t="s">
        <v>119</v>
      </c>
      <c r="AI19" s="281" t="s">
        <v>120</v>
      </c>
      <c r="AJ19" s="281" t="s">
        <v>120</v>
      </c>
      <c r="AK19" s="281" t="s">
        <v>120</v>
      </c>
      <c r="AL19" s="66"/>
      <c r="AM19" s="281" t="s">
        <v>119</v>
      </c>
      <c r="AN19" s="281" t="s">
        <v>120</v>
      </c>
      <c r="AO19" s="281" t="s">
        <v>120</v>
      </c>
      <c r="AP19" s="281" t="s">
        <v>119</v>
      </c>
      <c r="AQ19" s="281" t="s">
        <v>120</v>
      </c>
      <c r="AR19" s="281" t="s">
        <v>120</v>
      </c>
      <c r="AS19" s="281" t="s">
        <v>120</v>
      </c>
      <c r="AT19" s="281" t="s">
        <v>120</v>
      </c>
      <c r="AU19" s="281" t="s">
        <v>120</v>
      </c>
      <c r="AV19" s="281" t="s">
        <v>119</v>
      </c>
      <c r="AW19" s="281" t="s">
        <v>120</v>
      </c>
      <c r="AX19" s="66"/>
      <c r="AY19" s="66"/>
      <c r="AZ19" s="66"/>
      <c r="BA19" s="281" t="s">
        <v>120</v>
      </c>
      <c r="BB19" s="281" t="s">
        <v>120</v>
      </c>
      <c r="BC19" s="281" t="s">
        <v>120</v>
      </c>
      <c r="BD19" s="281" t="s">
        <v>119</v>
      </c>
      <c r="BE19" s="281" t="s">
        <v>119</v>
      </c>
      <c r="BF19" s="281" t="s">
        <v>119</v>
      </c>
      <c r="BG19" s="281" t="s">
        <v>119</v>
      </c>
      <c r="BH19" s="281" t="s">
        <v>120</v>
      </c>
      <c r="BI19" s="281" t="s">
        <v>120</v>
      </c>
      <c r="BJ19" s="66"/>
      <c r="BK19" s="66"/>
      <c r="BL19" s="66"/>
      <c r="BM19" s="66"/>
      <c r="BN19" s="66"/>
      <c r="BO19" s="91"/>
      <c r="BP19" s="220"/>
      <c r="BQ19" s="213"/>
      <c r="BR19" s="281">
        <v>62</v>
      </c>
      <c r="BS19" s="66"/>
      <c r="BT19" s="281">
        <v>24</v>
      </c>
      <c r="BU19" s="281">
        <v>45</v>
      </c>
      <c r="BV19" s="281">
        <v>49</v>
      </c>
      <c r="BW19" s="66"/>
      <c r="BX19" s="66"/>
      <c r="BY19" s="281"/>
      <c r="BZ19" s="66"/>
      <c r="CA19" s="281">
        <v>90</v>
      </c>
      <c r="CB19" s="281">
        <v>33</v>
      </c>
      <c r="CC19" s="281">
        <v>27</v>
      </c>
      <c r="CD19" s="281">
        <v>31</v>
      </c>
      <c r="CE19" s="66"/>
      <c r="CF19" s="281">
        <v>90</v>
      </c>
      <c r="CG19" s="352">
        <v>13</v>
      </c>
      <c r="CH19" s="281">
        <v>33</v>
      </c>
      <c r="CI19" s="281">
        <v>45</v>
      </c>
      <c r="CJ19" s="281">
        <v>45</v>
      </c>
      <c r="CK19" s="281">
        <v>1</v>
      </c>
      <c r="CL19" s="281">
        <v>50</v>
      </c>
      <c r="CM19" s="281">
        <v>35</v>
      </c>
      <c r="CN19" s="281">
        <v>45</v>
      </c>
      <c r="CO19" s="281">
        <v>55</v>
      </c>
      <c r="CP19" s="281">
        <v>39</v>
      </c>
      <c r="CQ19" s="66"/>
      <c r="CR19" s="66"/>
      <c r="CS19" s="66"/>
      <c r="CT19" s="281">
        <v>45</v>
      </c>
      <c r="CU19" s="281">
        <v>32</v>
      </c>
      <c r="CV19" s="281">
        <v>31</v>
      </c>
      <c r="CW19" s="281">
        <v>89</v>
      </c>
      <c r="CX19" s="281">
        <v>60</v>
      </c>
      <c r="CY19" s="281">
        <v>53</v>
      </c>
      <c r="CZ19" s="281">
        <v>90</v>
      </c>
      <c r="DA19" s="281">
        <v>38</v>
      </c>
      <c r="DB19" s="281">
        <v>32</v>
      </c>
      <c r="DC19" s="66"/>
      <c r="DD19" s="66"/>
      <c r="DE19" s="66"/>
      <c r="DF19" s="66"/>
      <c r="DG19" s="66"/>
      <c r="DH19" s="91"/>
      <c r="DI19" s="89"/>
      <c r="DJ19" s="213"/>
      <c r="DK19" s="281" t="s">
        <v>141</v>
      </c>
      <c r="DL19" s="66"/>
      <c r="DM19" s="281" t="s">
        <v>139</v>
      </c>
      <c r="DN19" s="281" t="s">
        <v>139</v>
      </c>
      <c r="DO19" s="281" t="s">
        <v>141</v>
      </c>
      <c r="DP19" s="66"/>
      <c r="DQ19" s="66"/>
      <c r="DR19" s="281" t="s">
        <v>139</v>
      </c>
      <c r="DS19" s="66"/>
      <c r="DT19" s="281"/>
      <c r="DU19" s="281" t="s">
        <v>139</v>
      </c>
      <c r="DV19" s="281" t="s">
        <v>139</v>
      </c>
      <c r="DW19" s="281" t="s">
        <v>139</v>
      </c>
      <c r="DX19" s="66"/>
      <c r="DY19" s="281"/>
      <c r="DZ19" s="281" t="s">
        <v>139</v>
      </c>
      <c r="EA19" s="281" t="s">
        <v>139</v>
      </c>
      <c r="EB19" s="281" t="s">
        <v>141</v>
      </c>
      <c r="EC19" s="281" t="s">
        <v>139</v>
      </c>
      <c r="ED19" s="281" t="s">
        <v>139</v>
      </c>
      <c r="EE19" s="281" t="s">
        <v>139</v>
      </c>
      <c r="EF19" s="281" t="s">
        <v>139</v>
      </c>
      <c r="EG19" s="281" t="s">
        <v>139</v>
      </c>
      <c r="EH19" s="281" t="s">
        <v>141</v>
      </c>
      <c r="EI19" s="281" t="s">
        <v>139</v>
      </c>
      <c r="EJ19" s="66"/>
      <c r="EK19" s="66"/>
      <c r="EL19" s="66"/>
      <c r="EM19" s="281" t="s">
        <v>139</v>
      </c>
      <c r="EN19" s="281" t="s">
        <v>139</v>
      </c>
      <c r="EO19" s="281" t="s">
        <v>139</v>
      </c>
      <c r="EP19" s="281" t="s">
        <v>141</v>
      </c>
      <c r="EQ19" s="281" t="s">
        <v>141</v>
      </c>
      <c r="ER19" s="281" t="s">
        <v>141</v>
      </c>
      <c r="ES19" s="281"/>
      <c r="ET19" s="281" t="s">
        <v>139</v>
      </c>
      <c r="EU19" s="281" t="s">
        <v>139</v>
      </c>
      <c r="EV19" s="66"/>
      <c r="EW19" s="66"/>
      <c r="EX19" s="66"/>
      <c r="EY19" s="66"/>
      <c r="EZ19" s="66"/>
      <c r="FA19" s="92"/>
      <c r="FB19" s="244">
        <f>COUNTIF(FE19:GT19,1)</f>
        <v>2</v>
      </c>
      <c r="FC19" s="242">
        <f>COUNTIF(FE19:GT19,2)</f>
        <v>0</v>
      </c>
      <c r="FD19" s="238">
        <f>COUNTIF(FE19:GT19,"R")</f>
        <v>0</v>
      </c>
      <c r="FE19" s="213"/>
      <c r="FF19" s="66"/>
      <c r="FG19" s="66"/>
      <c r="FH19" s="286">
        <v>1</v>
      </c>
      <c r="FI19" s="286">
        <v>1</v>
      </c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92"/>
      <c r="GW19" s="90"/>
      <c r="GX19" s="66"/>
      <c r="GY19" s="116"/>
      <c r="GZ19" s="117"/>
      <c r="HA19" s="216">
        <f t="shared" si="37"/>
        <v>5</v>
      </c>
      <c r="HB19" s="250"/>
      <c r="HC19" s="186"/>
      <c r="HD19" s="186"/>
      <c r="HE19" s="186">
        <v>1</v>
      </c>
      <c r="HF19" s="186">
        <v>1</v>
      </c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>
        <v>1</v>
      </c>
      <c r="HZ19" s="186"/>
      <c r="IA19" s="186"/>
      <c r="IB19" s="186"/>
      <c r="IC19" s="186"/>
      <c r="ID19" s="186"/>
      <c r="IE19" s="186"/>
      <c r="IF19" s="186"/>
      <c r="IG19" s="186"/>
      <c r="IH19" s="186">
        <v>1</v>
      </c>
      <c r="II19" s="186"/>
      <c r="IJ19" s="186"/>
      <c r="IK19" s="186"/>
      <c r="IL19" s="186"/>
      <c r="IM19" s="251">
        <v>1</v>
      </c>
      <c r="IN19" s="303"/>
      <c r="IO19" s="186"/>
      <c r="IP19" s="186"/>
      <c r="IQ19" s="186"/>
      <c r="IR19" s="116"/>
      <c r="IS19" s="251"/>
      <c r="IT19" s="128"/>
      <c r="IU19" s="128"/>
      <c r="IV19" s="128"/>
    </row>
    <row r="20" spans="1:256" s="132" customFormat="1" ht="12.75" customHeight="1" hidden="1">
      <c r="A20" s="112"/>
      <c r="B20" s="91"/>
      <c r="C20" s="22">
        <f>COUNT(BQ20:DH20)</f>
        <v>0</v>
      </c>
      <c r="D20" s="16">
        <f>COUNTIF(X20:BO20,"T")</f>
        <v>0</v>
      </c>
      <c r="E20" s="66">
        <f>COUNTIF(BQ20:DH20,90)</f>
        <v>0</v>
      </c>
      <c r="F20" s="16">
        <f>COUNTIF(DJ20:FA20,"I")</f>
        <v>0</v>
      </c>
      <c r="G20" s="16">
        <f>COUNTIF(DJ20:FA20,"E")</f>
        <v>0</v>
      </c>
      <c r="H20" s="66">
        <f>COUNTIF(BQ20:DH20,"S")</f>
        <v>0</v>
      </c>
      <c r="I20" s="67">
        <f>SUM(BQ20:DH20)</f>
        <v>0</v>
      </c>
      <c r="J20" s="68" t="e">
        <f>ABS(I20/C20)</f>
        <v>#DIV/0!</v>
      </c>
      <c r="K20" s="68">
        <f>ABS(I20*100/I1)</f>
        <v>0</v>
      </c>
      <c r="L20" s="67">
        <f>K1</f>
        <v>38</v>
      </c>
      <c r="M20" s="331">
        <f t="shared" si="25"/>
        <v>0</v>
      </c>
      <c r="N20" s="67">
        <f>SUM(O20:Q20)</f>
        <v>0</v>
      </c>
      <c r="O20" s="67">
        <f>COUNTIF(X20:BM20,"DT")</f>
        <v>0</v>
      </c>
      <c r="P20" s="67">
        <f>COUNTIF(X20:BM20,"L")</f>
        <v>0</v>
      </c>
      <c r="Q20" s="67">
        <f>COUNTIF(X20:BM20,"S")</f>
        <v>0</v>
      </c>
      <c r="R20" s="151">
        <f t="shared" si="30"/>
        <v>0</v>
      </c>
      <c r="S20" s="148">
        <f t="shared" si="31"/>
        <v>0</v>
      </c>
      <c r="T20" s="148">
        <f t="shared" si="32"/>
        <v>0</v>
      </c>
      <c r="U20" s="148">
        <f t="shared" si="33"/>
        <v>0</v>
      </c>
      <c r="V20" s="327">
        <f t="shared" si="34"/>
        <v>0</v>
      </c>
      <c r="W20" s="89"/>
      <c r="X20" s="213"/>
      <c r="Y20" s="66"/>
      <c r="Z20" s="66"/>
      <c r="AA20" s="66"/>
      <c r="AB20" s="66"/>
      <c r="AC20" s="28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91"/>
      <c r="BP20" s="220"/>
      <c r="BQ20" s="213"/>
      <c r="BR20" s="66"/>
      <c r="BS20" s="66"/>
      <c r="BT20" s="66"/>
      <c r="BU20" s="66"/>
      <c r="BV20" s="28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353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91"/>
      <c r="DI20" s="89"/>
      <c r="DJ20" s="213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148"/>
      <c r="EA20" s="66"/>
      <c r="EB20" s="148"/>
      <c r="EC20" s="286"/>
      <c r="ED20" s="286"/>
      <c r="EE20" s="66"/>
      <c r="EF20" s="66"/>
      <c r="EG20" s="66"/>
      <c r="EH20" s="66"/>
      <c r="EI20" s="66"/>
      <c r="EJ20" s="66"/>
      <c r="EK20" s="66"/>
      <c r="EL20" s="286"/>
      <c r="EM20" s="66"/>
      <c r="EN20" s="66"/>
      <c r="EO20" s="66"/>
      <c r="EP20" s="66"/>
      <c r="EQ20" s="66"/>
      <c r="ER20" s="286"/>
      <c r="ES20" s="66"/>
      <c r="ET20" s="66"/>
      <c r="EU20" s="66"/>
      <c r="EV20" s="66"/>
      <c r="EW20" s="66"/>
      <c r="EX20" s="66"/>
      <c r="EY20" s="66"/>
      <c r="EZ20" s="66"/>
      <c r="FA20" s="92"/>
      <c r="FB20" s="244">
        <f>COUNTIF(FE20:GT20,1)</f>
        <v>0</v>
      </c>
      <c r="FC20" s="242">
        <f>COUNTIF(FE20:GT20,2)</f>
        <v>0</v>
      </c>
      <c r="FD20" s="238">
        <f>COUNTIF(FE20:GT20,"R")</f>
        <v>0</v>
      </c>
      <c r="FE20" s="213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92"/>
      <c r="GW20" s="90"/>
      <c r="GX20" s="66"/>
      <c r="GY20" s="116"/>
      <c r="GZ20" s="117"/>
      <c r="HA20" s="216">
        <f t="shared" si="37"/>
        <v>0</v>
      </c>
      <c r="HB20" s="250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251"/>
      <c r="IN20" s="303"/>
      <c r="IO20" s="186"/>
      <c r="IP20" s="186"/>
      <c r="IQ20" s="186"/>
      <c r="IR20" s="116"/>
      <c r="IS20" s="251"/>
      <c r="IT20" s="128"/>
      <c r="IU20" s="128"/>
      <c r="IV20" s="128"/>
    </row>
    <row r="21" spans="1:256" s="159" customFormat="1" ht="12.75" customHeight="1">
      <c r="A21" s="266" t="s">
        <v>95</v>
      </c>
      <c r="B21" s="276" t="s">
        <v>114</v>
      </c>
      <c r="C21" s="355">
        <f>COUNT(BQ21:DH21)</f>
        <v>24</v>
      </c>
      <c r="D21" s="356">
        <f>COUNTIF(X21:BO21,"T")</f>
        <v>18</v>
      </c>
      <c r="E21" s="148">
        <f>COUNTIF(BQ21:DH21,90)</f>
        <v>11</v>
      </c>
      <c r="F21" s="356">
        <f>COUNTIF(DJ21:FA21,"I")</f>
        <v>7</v>
      </c>
      <c r="G21" s="356">
        <f>COUNTIF(DJ21:FA21,"E")</f>
        <v>6</v>
      </c>
      <c r="H21" s="148">
        <f>COUNTIF(BQ21:DH21,"S")</f>
        <v>1</v>
      </c>
      <c r="I21" s="149">
        <f>SUM(BQ21:DH21)</f>
        <v>1590</v>
      </c>
      <c r="J21" s="150">
        <f>ABS(I21/C21)</f>
        <v>66.25</v>
      </c>
      <c r="K21" s="150">
        <f>ABS(I21*100/I1)</f>
        <v>46.49122807017544</v>
      </c>
      <c r="L21" s="149">
        <f>K1</f>
        <v>38</v>
      </c>
      <c r="M21" s="331">
        <f t="shared" si="25"/>
        <v>24</v>
      </c>
      <c r="N21" s="149">
        <f>SUM(O21:Q21)</f>
        <v>0</v>
      </c>
      <c r="O21" s="149">
        <f>COUNTIF(X21:BM21,"DT")</f>
        <v>0</v>
      </c>
      <c r="P21" s="149">
        <f>COUNTIF(X21:BM21,"L")</f>
        <v>0</v>
      </c>
      <c r="Q21" s="149">
        <f>COUNTIF(X21:BM21,"S")</f>
        <v>0</v>
      </c>
      <c r="R21" s="151">
        <f t="shared" si="30"/>
        <v>12</v>
      </c>
      <c r="S21" s="148">
        <f t="shared" si="31"/>
        <v>0</v>
      </c>
      <c r="T21" s="148">
        <f t="shared" si="32"/>
        <v>0</v>
      </c>
      <c r="U21" s="148">
        <f t="shared" si="33"/>
        <v>0</v>
      </c>
      <c r="V21" s="327">
        <f t="shared" si="34"/>
        <v>1</v>
      </c>
      <c r="W21" s="89"/>
      <c r="X21" s="277" t="s">
        <v>119</v>
      </c>
      <c r="Y21" s="280" t="s">
        <v>120</v>
      </c>
      <c r="Z21" s="280" t="s">
        <v>119</v>
      </c>
      <c r="AA21" s="280" t="s">
        <v>119</v>
      </c>
      <c r="AB21" s="280" t="s">
        <v>119</v>
      </c>
      <c r="AC21" s="280" t="s">
        <v>119</v>
      </c>
      <c r="AD21" s="280" t="s">
        <v>119</v>
      </c>
      <c r="AE21" s="280" t="s">
        <v>119</v>
      </c>
      <c r="AF21" s="280" t="s">
        <v>119</v>
      </c>
      <c r="AG21" s="280" t="s">
        <v>119</v>
      </c>
      <c r="AH21" s="148"/>
      <c r="AI21" s="280" t="s">
        <v>119</v>
      </c>
      <c r="AJ21" s="280" t="s">
        <v>119</v>
      </c>
      <c r="AK21" s="280" t="s">
        <v>119</v>
      </c>
      <c r="AL21" s="280" t="s">
        <v>119</v>
      </c>
      <c r="AM21" s="280" t="s">
        <v>119</v>
      </c>
      <c r="AN21" s="148"/>
      <c r="AO21" s="148"/>
      <c r="AP21" s="280" t="s">
        <v>119</v>
      </c>
      <c r="AQ21" s="148"/>
      <c r="AR21" s="148"/>
      <c r="AS21" s="148"/>
      <c r="AT21" s="148"/>
      <c r="AU21" s="148"/>
      <c r="AV21" s="280" t="s">
        <v>120</v>
      </c>
      <c r="AW21" s="280" t="s">
        <v>119</v>
      </c>
      <c r="AX21" s="280" t="s">
        <v>119</v>
      </c>
      <c r="AY21" s="280" t="s">
        <v>119</v>
      </c>
      <c r="AZ21" s="148"/>
      <c r="BA21" s="280" t="s">
        <v>120</v>
      </c>
      <c r="BB21" s="280" t="s">
        <v>120</v>
      </c>
      <c r="BC21" s="148"/>
      <c r="BD21" s="148"/>
      <c r="BE21" s="148"/>
      <c r="BF21" s="148"/>
      <c r="BG21" s="148"/>
      <c r="BH21" s="280" t="s">
        <v>120</v>
      </c>
      <c r="BI21" s="280" t="s">
        <v>120</v>
      </c>
      <c r="BJ21" s="148"/>
      <c r="BK21" s="148"/>
      <c r="BL21" s="148"/>
      <c r="BM21" s="148"/>
      <c r="BN21" s="148"/>
      <c r="BO21" s="225"/>
      <c r="BP21" s="220"/>
      <c r="BQ21" s="277">
        <v>45</v>
      </c>
      <c r="BR21" s="280">
        <v>45</v>
      </c>
      <c r="BS21" s="280">
        <v>90</v>
      </c>
      <c r="BT21" s="280">
        <v>90</v>
      </c>
      <c r="BU21" s="280">
        <v>90</v>
      </c>
      <c r="BV21" s="280">
        <v>90</v>
      </c>
      <c r="BW21" s="280">
        <v>69</v>
      </c>
      <c r="BX21" s="280">
        <v>90</v>
      </c>
      <c r="BY21" s="280">
        <v>90</v>
      </c>
      <c r="BZ21" s="280">
        <v>90</v>
      </c>
      <c r="CA21" s="297" t="s">
        <v>147</v>
      </c>
      <c r="CB21" s="280">
        <v>77</v>
      </c>
      <c r="CC21" s="280">
        <v>63</v>
      </c>
      <c r="CD21" s="280">
        <v>55</v>
      </c>
      <c r="CE21" s="280">
        <v>90</v>
      </c>
      <c r="CF21" s="280">
        <v>90</v>
      </c>
      <c r="CG21" s="148"/>
      <c r="CH21" s="148"/>
      <c r="CI21" s="280">
        <v>38</v>
      </c>
      <c r="CJ21" s="148"/>
      <c r="CK21" s="148"/>
      <c r="CL21" s="148"/>
      <c r="CM21" s="148"/>
      <c r="CN21" s="148"/>
      <c r="CO21" s="280">
        <v>35</v>
      </c>
      <c r="CP21" s="280">
        <v>59</v>
      </c>
      <c r="CQ21" s="280">
        <v>90</v>
      </c>
      <c r="CR21" s="280">
        <v>90</v>
      </c>
      <c r="CS21" s="148"/>
      <c r="CT21" s="280">
        <v>13</v>
      </c>
      <c r="CU21" s="280">
        <v>22</v>
      </c>
      <c r="CV21" s="148"/>
      <c r="CW21" s="148"/>
      <c r="CX21" s="148"/>
      <c r="CY21" s="148"/>
      <c r="CZ21" s="148"/>
      <c r="DA21" s="280">
        <v>34</v>
      </c>
      <c r="DB21" s="280">
        <v>45</v>
      </c>
      <c r="DC21" s="148"/>
      <c r="DD21" s="148"/>
      <c r="DE21" s="148"/>
      <c r="DF21" s="148"/>
      <c r="DG21" s="148"/>
      <c r="DH21" s="225"/>
      <c r="DI21" s="89"/>
      <c r="DJ21" s="277" t="s">
        <v>141</v>
      </c>
      <c r="DK21" s="280" t="s">
        <v>139</v>
      </c>
      <c r="DL21" s="280"/>
      <c r="DM21" s="280"/>
      <c r="DN21" s="280"/>
      <c r="DO21" s="280"/>
      <c r="DP21" s="280" t="s">
        <v>141</v>
      </c>
      <c r="DQ21" s="280"/>
      <c r="DR21" s="280"/>
      <c r="DS21" s="280"/>
      <c r="DT21" s="148"/>
      <c r="DU21" s="280" t="s">
        <v>141</v>
      </c>
      <c r="DV21" s="280" t="s">
        <v>141</v>
      </c>
      <c r="DW21" s="280" t="s">
        <v>141</v>
      </c>
      <c r="DX21" s="280"/>
      <c r="DY21" s="280"/>
      <c r="DZ21" s="148"/>
      <c r="EA21" s="148"/>
      <c r="EB21" s="280" t="s">
        <v>141</v>
      </c>
      <c r="EC21" s="148"/>
      <c r="ED21" s="148"/>
      <c r="EE21" s="148"/>
      <c r="EF21" s="148"/>
      <c r="EG21" s="148"/>
      <c r="EH21" s="280" t="s">
        <v>139</v>
      </c>
      <c r="EI21" s="280" t="s">
        <v>141</v>
      </c>
      <c r="EJ21" s="280"/>
      <c r="EK21" s="280"/>
      <c r="EL21" s="148"/>
      <c r="EM21" s="280" t="s">
        <v>139</v>
      </c>
      <c r="EN21" s="280" t="s">
        <v>139</v>
      </c>
      <c r="EO21" s="148"/>
      <c r="EP21" s="148"/>
      <c r="EQ21" s="148"/>
      <c r="ER21" s="148"/>
      <c r="ES21" s="148"/>
      <c r="ET21" s="280" t="s">
        <v>139</v>
      </c>
      <c r="EU21" s="280" t="s">
        <v>139</v>
      </c>
      <c r="EV21" s="148"/>
      <c r="EW21" s="148"/>
      <c r="EX21" s="148"/>
      <c r="EY21" s="148"/>
      <c r="EZ21" s="148"/>
      <c r="FA21" s="160"/>
      <c r="FB21" s="244">
        <f>COUNTIF(FE21:GT21,1)</f>
        <v>12</v>
      </c>
      <c r="FC21" s="242">
        <f>COUNTIF(FE21:GT21,2)</f>
        <v>0</v>
      </c>
      <c r="FD21" s="238">
        <f>COUNTIF(FE21:GT21,"R")</f>
        <v>0</v>
      </c>
      <c r="FE21" s="286">
        <v>1</v>
      </c>
      <c r="FF21" s="286">
        <v>1</v>
      </c>
      <c r="FG21" s="286">
        <v>1</v>
      </c>
      <c r="FH21" s="148"/>
      <c r="FI21" s="148"/>
      <c r="FJ21" s="286">
        <v>1</v>
      </c>
      <c r="FK21" s="148"/>
      <c r="FL21" s="148"/>
      <c r="FM21" s="148"/>
      <c r="FN21" s="286">
        <v>1</v>
      </c>
      <c r="FO21" s="297" t="s">
        <v>147</v>
      </c>
      <c r="FP21" s="148"/>
      <c r="FQ21" s="286">
        <v>1</v>
      </c>
      <c r="FR21" s="286">
        <v>1</v>
      </c>
      <c r="FS21" s="286">
        <v>1</v>
      </c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286">
        <v>1</v>
      </c>
      <c r="GE21" s="148"/>
      <c r="GF21" s="286">
        <v>1</v>
      </c>
      <c r="GG21" s="148"/>
      <c r="GH21" s="148"/>
      <c r="GI21" s="286">
        <v>1</v>
      </c>
      <c r="GJ21" s="297" t="s">
        <v>147</v>
      </c>
      <c r="GK21" s="148"/>
      <c r="GL21" s="148"/>
      <c r="GM21" s="148"/>
      <c r="GN21" s="148"/>
      <c r="GO21" s="148"/>
      <c r="GP21" s="286">
        <v>1</v>
      </c>
      <c r="GQ21" s="148"/>
      <c r="GR21" s="148"/>
      <c r="GS21" s="148"/>
      <c r="GT21" s="148"/>
      <c r="GU21" s="148"/>
      <c r="GV21" s="160"/>
      <c r="GW21" s="153"/>
      <c r="GX21" s="148"/>
      <c r="GY21" s="154"/>
      <c r="GZ21" s="155"/>
      <c r="HA21" s="184">
        <f t="shared" si="37"/>
        <v>1</v>
      </c>
      <c r="HB21" s="270"/>
      <c r="HC21" s="267"/>
      <c r="HD21" s="267"/>
      <c r="HE21" s="267"/>
      <c r="HF21" s="267"/>
      <c r="HG21" s="267"/>
      <c r="HH21" s="267"/>
      <c r="HI21" s="267"/>
      <c r="HJ21" s="267"/>
      <c r="HK21" s="267"/>
      <c r="HL21" s="267"/>
      <c r="HM21" s="267"/>
      <c r="HN21" s="267"/>
      <c r="HO21" s="267"/>
      <c r="HP21" s="267">
        <v>1</v>
      </c>
      <c r="HQ21" s="267"/>
      <c r="HR21" s="267"/>
      <c r="HS21" s="267"/>
      <c r="HT21" s="267"/>
      <c r="HU21" s="267"/>
      <c r="HV21" s="267"/>
      <c r="HW21" s="267"/>
      <c r="HX21" s="267"/>
      <c r="HY21" s="267"/>
      <c r="HZ21" s="267"/>
      <c r="IA21" s="267"/>
      <c r="IB21" s="267"/>
      <c r="IC21" s="267"/>
      <c r="ID21" s="267"/>
      <c r="IE21" s="267"/>
      <c r="IF21" s="267"/>
      <c r="IG21" s="267"/>
      <c r="IH21" s="267"/>
      <c r="II21" s="267"/>
      <c r="IJ21" s="267"/>
      <c r="IK21" s="267"/>
      <c r="IL21" s="267"/>
      <c r="IM21" s="268"/>
      <c r="IN21" s="302"/>
      <c r="IO21" s="267"/>
      <c r="IP21" s="267"/>
      <c r="IQ21" s="267"/>
      <c r="IR21" s="154"/>
      <c r="IS21" s="268"/>
      <c r="IT21" s="156"/>
      <c r="IU21" s="156"/>
      <c r="IV21" s="156"/>
    </row>
    <row r="22" spans="1:256" s="159" customFormat="1" ht="12.75" customHeight="1">
      <c r="A22" s="266" t="s">
        <v>96</v>
      </c>
      <c r="B22" s="276" t="s">
        <v>115</v>
      </c>
      <c r="C22" s="355">
        <f>COUNT(BQ22:DH22)</f>
        <v>20</v>
      </c>
      <c r="D22" s="356">
        <f>COUNTIF(X22:BO22,"T")</f>
        <v>12</v>
      </c>
      <c r="E22" s="148">
        <f>COUNTIF(BQ22:DH22,90)</f>
        <v>11</v>
      </c>
      <c r="F22" s="356">
        <f>COUNTIF(DJ22:FA22,"I")</f>
        <v>1</v>
      </c>
      <c r="G22" s="356">
        <f>COUNTIF(DJ22:FA22,"E")</f>
        <v>9</v>
      </c>
      <c r="H22" s="148">
        <f>COUNTIF(BQ22:DH22,"S")</f>
        <v>0</v>
      </c>
      <c r="I22" s="149">
        <f>SUM(BQ22:DH22)</f>
        <v>1275</v>
      </c>
      <c r="J22" s="150">
        <f>ABS(I22/C22)</f>
        <v>63.75</v>
      </c>
      <c r="K22" s="150">
        <f>ABS(I22*100/I1)</f>
        <v>37.280701754385966</v>
      </c>
      <c r="L22" s="149">
        <f>K1</f>
        <v>38</v>
      </c>
      <c r="M22" s="331">
        <f t="shared" si="25"/>
        <v>20</v>
      </c>
      <c r="N22" s="149">
        <f>SUM(O22:Q22)</f>
        <v>0</v>
      </c>
      <c r="O22" s="149">
        <f>COUNTIF(X22:BM22,"DT")</f>
        <v>0</v>
      </c>
      <c r="P22" s="149">
        <f>COUNTIF(X22:BM22,"L")</f>
        <v>0</v>
      </c>
      <c r="Q22" s="149">
        <f>COUNTIF(X22:BM22,"S")</f>
        <v>0</v>
      </c>
      <c r="R22" s="151">
        <f t="shared" si="30"/>
        <v>2</v>
      </c>
      <c r="S22" s="148">
        <f t="shared" si="31"/>
        <v>0</v>
      </c>
      <c r="T22" s="148">
        <f t="shared" si="32"/>
        <v>0</v>
      </c>
      <c r="U22" s="148">
        <f t="shared" si="33"/>
        <v>0</v>
      </c>
      <c r="V22" s="327">
        <f t="shared" si="34"/>
        <v>0</v>
      </c>
      <c r="W22" s="89"/>
      <c r="X22" s="226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280" t="s">
        <v>120</v>
      </c>
      <c r="AO22" s="280" t="s">
        <v>120</v>
      </c>
      <c r="AP22" s="148"/>
      <c r="AQ22" s="148"/>
      <c r="AR22" s="280" t="s">
        <v>120</v>
      </c>
      <c r="AS22" s="280" t="s">
        <v>120</v>
      </c>
      <c r="AT22" s="280" t="s">
        <v>119</v>
      </c>
      <c r="AU22" s="280" t="s">
        <v>120</v>
      </c>
      <c r="AV22" s="280" t="s">
        <v>119</v>
      </c>
      <c r="AW22" s="280" t="s">
        <v>119</v>
      </c>
      <c r="AX22" s="280" t="s">
        <v>120</v>
      </c>
      <c r="AY22" s="280" t="s">
        <v>120</v>
      </c>
      <c r="AZ22" s="280" t="s">
        <v>119</v>
      </c>
      <c r="BA22" s="280" t="s">
        <v>119</v>
      </c>
      <c r="BB22" s="280" t="s">
        <v>119</v>
      </c>
      <c r="BC22" s="280" t="s">
        <v>120</v>
      </c>
      <c r="BD22" s="280" t="s">
        <v>119</v>
      </c>
      <c r="BE22" s="280" t="s">
        <v>119</v>
      </c>
      <c r="BF22" s="280" t="s">
        <v>119</v>
      </c>
      <c r="BG22" s="280" t="s">
        <v>119</v>
      </c>
      <c r="BH22" s="280" t="s">
        <v>119</v>
      </c>
      <c r="BI22" s="280" t="s">
        <v>119</v>
      </c>
      <c r="BJ22" s="148"/>
      <c r="BK22" s="148"/>
      <c r="BL22" s="148"/>
      <c r="BM22" s="148"/>
      <c r="BN22" s="148"/>
      <c r="BO22" s="225"/>
      <c r="BP22" s="220"/>
      <c r="BQ22" s="226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280">
        <v>1</v>
      </c>
      <c r="CH22" s="280">
        <v>6</v>
      </c>
      <c r="CI22" s="148"/>
      <c r="CJ22" s="148"/>
      <c r="CK22" s="280">
        <v>78</v>
      </c>
      <c r="CL22" s="280">
        <v>40</v>
      </c>
      <c r="CM22" s="280">
        <v>90</v>
      </c>
      <c r="CN22" s="280">
        <v>45</v>
      </c>
      <c r="CO22" s="280">
        <v>90</v>
      </c>
      <c r="CP22" s="280">
        <v>90</v>
      </c>
      <c r="CQ22" s="280">
        <v>1</v>
      </c>
      <c r="CR22" s="280">
        <v>39</v>
      </c>
      <c r="CS22" s="280">
        <v>90</v>
      </c>
      <c r="CT22" s="280">
        <v>90</v>
      </c>
      <c r="CU22" s="280">
        <v>90</v>
      </c>
      <c r="CV22" s="280">
        <v>30</v>
      </c>
      <c r="CW22" s="280">
        <v>90</v>
      </c>
      <c r="CX22" s="280">
        <v>90</v>
      </c>
      <c r="CY22" s="280">
        <v>90</v>
      </c>
      <c r="CZ22" s="280">
        <v>45</v>
      </c>
      <c r="DA22" s="280">
        <v>90</v>
      </c>
      <c r="DB22" s="280">
        <v>90</v>
      </c>
      <c r="DC22" s="148"/>
      <c r="DD22" s="148"/>
      <c r="DE22" s="148"/>
      <c r="DF22" s="148"/>
      <c r="DG22" s="148"/>
      <c r="DH22" s="225"/>
      <c r="DI22" s="89"/>
      <c r="DJ22" s="226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280" t="s">
        <v>139</v>
      </c>
      <c r="EA22" s="280" t="s">
        <v>139</v>
      </c>
      <c r="EB22" s="148"/>
      <c r="EC22" s="280" t="s">
        <v>139</v>
      </c>
      <c r="ED22" s="280" t="s">
        <v>139</v>
      </c>
      <c r="EE22" s="280" t="s">
        <v>139</v>
      </c>
      <c r="EF22" s="280"/>
      <c r="EG22" s="280" t="s">
        <v>139</v>
      </c>
      <c r="EH22" s="280"/>
      <c r="EI22" s="280"/>
      <c r="EJ22" s="280" t="s">
        <v>139</v>
      </c>
      <c r="EK22" s="280" t="s">
        <v>139</v>
      </c>
      <c r="EL22" s="148"/>
      <c r="EM22" s="280"/>
      <c r="EN22" s="280"/>
      <c r="EO22" s="280" t="s">
        <v>139</v>
      </c>
      <c r="EP22" s="280"/>
      <c r="EQ22" s="280"/>
      <c r="ER22" s="148"/>
      <c r="ES22" s="280" t="s">
        <v>141</v>
      </c>
      <c r="ET22" s="280"/>
      <c r="EU22" s="280"/>
      <c r="EV22" s="148"/>
      <c r="EW22" s="148"/>
      <c r="EX22" s="148"/>
      <c r="EY22" s="148"/>
      <c r="EZ22" s="148"/>
      <c r="FA22" s="160"/>
      <c r="FB22" s="244">
        <f>COUNTIF(FE22:GT22,1)</f>
        <v>2</v>
      </c>
      <c r="FC22" s="242">
        <f>COUNTIF(FE22:GT22,2)</f>
        <v>0</v>
      </c>
      <c r="FD22" s="238">
        <f>COUNTIF(FE22:GT22,"R")</f>
        <v>0</v>
      </c>
      <c r="FE22" s="226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286">
        <v>1</v>
      </c>
      <c r="GD22" s="148"/>
      <c r="GE22" s="148"/>
      <c r="GF22" s="148"/>
      <c r="GG22" s="148"/>
      <c r="GH22" s="148"/>
      <c r="GI22" s="148"/>
      <c r="GJ22" s="286">
        <v>1</v>
      </c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60"/>
      <c r="GW22" s="153"/>
      <c r="GX22" s="148"/>
      <c r="GY22" s="154"/>
      <c r="GZ22" s="155"/>
      <c r="HA22" s="184">
        <f t="shared" si="37"/>
        <v>0</v>
      </c>
      <c r="HB22" s="270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  <c r="HP22" s="267"/>
      <c r="HQ22" s="267"/>
      <c r="HR22" s="267"/>
      <c r="HS22" s="267"/>
      <c r="HT22" s="267"/>
      <c r="HU22" s="267"/>
      <c r="HV22" s="267"/>
      <c r="HW22" s="267"/>
      <c r="HX22" s="267"/>
      <c r="HY22" s="267"/>
      <c r="HZ22" s="267"/>
      <c r="IA22" s="267"/>
      <c r="IB22" s="267"/>
      <c r="IC22" s="267"/>
      <c r="ID22" s="267"/>
      <c r="IE22" s="267"/>
      <c r="IF22" s="267"/>
      <c r="IG22" s="267"/>
      <c r="IH22" s="267"/>
      <c r="II22" s="267"/>
      <c r="IJ22" s="267"/>
      <c r="IK22" s="267"/>
      <c r="IL22" s="267"/>
      <c r="IM22" s="268"/>
      <c r="IN22" s="302"/>
      <c r="IO22" s="267"/>
      <c r="IP22" s="267"/>
      <c r="IQ22" s="267"/>
      <c r="IR22" s="154"/>
      <c r="IS22" s="268"/>
      <c r="IT22" s="156"/>
      <c r="IU22" s="156"/>
      <c r="IV22" s="156"/>
    </row>
    <row r="23" spans="1:256" s="158" customFormat="1" ht="12.75">
      <c r="A23" s="266" t="s">
        <v>97</v>
      </c>
      <c r="B23" s="276" t="s">
        <v>115</v>
      </c>
      <c r="C23" s="355">
        <f t="shared" si="16"/>
        <v>4</v>
      </c>
      <c r="D23" s="356">
        <f t="shared" si="38"/>
        <v>0</v>
      </c>
      <c r="E23" s="148">
        <f t="shared" si="18"/>
        <v>0</v>
      </c>
      <c r="F23" s="356">
        <f t="shared" si="19"/>
        <v>0</v>
      </c>
      <c r="G23" s="356">
        <f t="shared" si="20"/>
        <v>4</v>
      </c>
      <c r="H23" s="148">
        <f t="shared" si="21"/>
        <v>0</v>
      </c>
      <c r="I23" s="149">
        <f t="shared" si="22"/>
        <v>88</v>
      </c>
      <c r="J23" s="150">
        <f t="shared" si="23"/>
        <v>22</v>
      </c>
      <c r="K23" s="150">
        <f>ABS(I23*100/I1)</f>
        <v>2.573099415204678</v>
      </c>
      <c r="L23" s="149">
        <f>K1</f>
        <v>38</v>
      </c>
      <c r="M23" s="331">
        <f t="shared" si="25"/>
        <v>4</v>
      </c>
      <c r="N23" s="149">
        <f t="shared" si="26"/>
        <v>0</v>
      </c>
      <c r="O23" s="149">
        <f t="shared" si="27"/>
        <v>0</v>
      </c>
      <c r="P23" s="149">
        <f t="shared" si="28"/>
        <v>0</v>
      </c>
      <c r="Q23" s="149">
        <f t="shared" si="29"/>
        <v>0</v>
      </c>
      <c r="R23" s="151">
        <f t="shared" si="30"/>
        <v>1</v>
      </c>
      <c r="S23" s="148">
        <f t="shared" si="31"/>
        <v>0</v>
      </c>
      <c r="T23" s="148">
        <f t="shared" si="32"/>
        <v>0</v>
      </c>
      <c r="U23" s="148">
        <f t="shared" si="33"/>
        <v>0</v>
      </c>
      <c r="V23" s="327">
        <f t="shared" si="34"/>
        <v>0</v>
      </c>
      <c r="W23" s="89"/>
      <c r="X23" s="226"/>
      <c r="Y23" s="148"/>
      <c r="Z23" s="148"/>
      <c r="AA23" s="148"/>
      <c r="AB23" s="280" t="s">
        <v>120</v>
      </c>
      <c r="AC23" s="280" t="s">
        <v>120</v>
      </c>
      <c r="AD23" s="148"/>
      <c r="AE23" s="280" t="s">
        <v>120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280" t="s">
        <v>120</v>
      </c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225"/>
      <c r="BP23" s="220"/>
      <c r="BQ23" s="226"/>
      <c r="BR23" s="148"/>
      <c r="BS23" s="148"/>
      <c r="BT23" s="148"/>
      <c r="BU23" s="280">
        <v>1</v>
      </c>
      <c r="BV23" s="280">
        <v>41</v>
      </c>
      <c r="BW23" s="148"/>
      <c r="BX23" s="280">
        <v>1</v>
      </c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280">
        <v>45</v>
      </c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225"/>
      <c r="DI23" s="89"/>
      <c r="DJ23" s="226"/>
      <c r="DK23" s="148"/>
      <c r="DL23" s="148"/>
      <c r="DM23" s="148"/>
      <c r="DN23" s="280" t="s">
        <v>139</v>
      </c>
      <c r="DO23" s="280" t="s">
        <v>139</v>
      </c>
      <c r="DP23" s="148"/>
      <c r="DQ23" s="280" t="s">
        <v>139</v>
      </c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280" t="s">
        <v>139</v>
      </c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60"/>
      <c r="FB23" s="244">
        <f t="shared" si="24"/>
        <v>1</v>
      </c>
      <c r="FC23" s="242">
        <f t="shared" si="35"/>
        <v>0</v>
      </c>
      <c r="FD23" s="238">
        <f t="shared" si="36"/>
        <v>0</v>
      </c>
      <c r="FE23" s="226"/>
      <c r="FF23" s="148"/>
      <c r="FG23" s="148"/>
      <c r="FH23" s="148"/>
      <c r="FI23" s="148"/>
      <c r="FJ23" s="148"/>
      <c r="FK23" s="148"/>
      <c r="FL23" s="286">
        <v>1</v>
      </c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60"/>
      <c r="GW23" s="153"/>
      <c r="GX23" s="148"/>
      <c r="GY23" s="148"/>
      <c r="GZ23" s="160"/>
      <c r="HA23" s="184">
        <f t="shared" si="37"/>
        <v>0</v>
      </c>
      <c r="HB23" s="270"/>
      <c r="HC23" s="267"/>
      <c r="HD23" s="267"/>
      <c r="HE23" s="267"/>
      <c r="HF23" s="267"/>
      <c r="HG23" s="267"/>
      <c r="HH23" s="267"/>
      <c r="HI23" s="267"/>
      <c r="HJ23" s="267"/>
      <c r="HK23" s="267"/>
      <c r="HL23" s="267"/>
      <c r="HM23" s="267"/>
      <c r="HN23" s="267"/>
      <c r="HO23" s="267"/>
      <c r="HP23" s="267"/>
      <c r="HQ23" s="267"/>
      <c r="HR23" s="267"/>
      <c r="HS23" s="267"/>
      <c r="HT23" s="267"/>
      <c r="HU23" s="267"/>
      <c r="HV23" s="267"/>
      <c r="HW23" s="267"/>
      <c r="HX23" s="267"/>
      <c r="HY23" s="267"/>
      <c r="HZ23" s="267"/>
      <c r="IA23" s="267"/>
      <c r="IB23" s="267"/>
      <c r="IC23" s="267"/>
      <c r="ID23" s="267"/>
      <c r="IE23" s="267"/>
      <c r="IF23" s="267"/>
      <c r="IG23" s="267"/>
      <c r="IH23" s="267"/>
      <c r="II23" s="267"/>
      <c r="IJ23" s="267"/>
      <c r="IK23" s="267"/>
      <c r="IL23" s="267"/>
      <c r="IM23" s="268"/>
      <c r="IN23" s="302"/>
      <c r="IO23" s="267"/>
      <c r="IP23" s="267"/>
      <c r="IQ23" s="267"/>
      <c r="IR23" s="148"/>
      <c r="IS23" s="268"/>
      <c r="IT23" s="157"/>
      <c r="IU23" s="157"/>
      <c r="IV23" s="157"/>
    </row>
    <row r="24" spans="1:256" s="159" customFormat="1" ht="12.75" customHeight="1">
      <c r="A24" s="266" t="s">
        <v>98</v>
      </c>
      <c r="B24" s="276" t="s">
        <v>114</v>
      </c>
      <c r="C24" s="355">
        <f t="shared" si="16"/>
        <v>31</v>
      </c>
      <c r="D24" s="356">
        <f t="shared" si="38"/>
        <v>26</v>
      </c>
      <c r="E24" s="148">
        <f t="shared" si="18"/>
        <v>22</v>
      </c>
      <c r="F24" s="356">
        <f t="shared" si="19"/>
        <v>4</v>
      </c>
      <c r="G24" s="356">
        <f t="shared" si="20"/>
        <v>5</v>
      </c>
      <c r="H24" s="148">
        <f t="shared" si="21"/>
        <v>1</v>
      </c>
      <c r="I24" s="149">
        <f t="shared" si="22"/>
        <v>2416</v>
      </c>
      <c r="J24" s="150">
        <f t="shared" si="23"/>
        <v>77.93548387096774</v>
      </c>
      <c r="K24" s="150">
        <f>ABS(I24*100/I1)</f>
        <v>70.64327485380117</v>
      </c>
      <c r="L24" s="149">
        <f>K1</f>
        <v>38</v>
      </c>
      <c r="M24" s="331">
        <f t="shared" si="25"/>
        <v>31</v>
      </c>
      <c r="N24" s="149">
        <f t="shared" si="26"/>
        <v>0</v>
      </c>
      <c r="O24" s="149">
        <f t="shared" si="27"/>
        <v>0</v>
      </c>
      <c r="P24" s="149">
        <f t="shared" si="28"/>
        <v>0</v>
      </c>
      <c r="Q24" s="149">
        <f t="shared" si="29"/>
        <v>0</v>
      </c>
      <c r="R24" s="151">
        <f t="shared" si="30"/>
        <v>4</v>
      </c>
      <c r="S24" s="148">
        <f t="shared" si="31"/>
        <v>1</v>
      </c>
      <c r="T24" s="148">
        <f t="shared" si="32"/>
        <v>0</v>
      </c>
      <c r="U24" s="148">
        <f t="shared" si="33"/>
        <v>1</v>
      </c>
      <c r="V24" s="327">
        <f t="shared" si="34"/>
        <v>2</v>
      </c>
      <c r="W24" s="89"/>
      <c r="X24" s="277" t="s">
        <v>119</v>
      </c>
      <c r="Y24" s="280" t="s">
        <v>120</v>
      </c>
      <c r="Z24" s="280" t="s">
        <v>119</v>
      </c>
      <c r="AA24" s="280" t="s">
        <v>119</v>
      </c>
      <c r="AB24" s="148"/>
      <c r="AC24" s="148"/>
      <c r="AD24" s="280" t="s">
        <v>119</v>
      </c>
      <c r="AE24" s="148"/>
      <c r="AF24" s="148"/>
      <c r="AG24" s="148"/>
      <c r="AH24" s="280" t="s">
        <v>120</v>
      </c>
      <c r="AI24" s="280" t="s">
        <v>120</v>
      </c>
      <c r="AJ24" s="280" t="s">
        <v>120</v>
      </c>
      <c r="AK24" s="280" t="s">
        <v>120</v>
      </c>
      <c r="AL24" s="148"/>
      <c r="AM24" s="280" t="s">
        <v>119</v>
      </c>
      <c r="AN24" s="280" t="s">
        <v>119</v>
      </c>
      <c r="AO24" s="280" t="s">
        <v>119</v>
      </c>
      <c r="AP24" s="280" t="s">
        <v>119</v>
      </c>
      <c r="AQ24" s="280" t="s">
        <v>119</v>
      </c>
      <c r="AR24" s="280" t="s">
        <v>119</v>
      </c>
      <c r="AS24" s="280" t="s">
        <v>119</v>
      </c>
      <c r="AT24" s="280" t="s">
        <v>119</v>
      </c>
      <c r="AU24" s="280" t="s">
        <v>119</v>
      </c>
      <c r="AV24" s="148"/>
      <c r="AW24" s="280" t="s">
        <v>119</v>
      </c>
      <c r="AX24" s="280" t="s">
        <v>119</v>
      </c>
      <c r="AY24" s="280" t="s">
        <v>119</v>
      </c>
      <c r="AZ24" s="280" t="s">
        <v>119</v>
      </c>
      <c r="BA24" s="280" t="s">
        <v>119</v>
      </c>
      <c r="BB24" s="280" t="s">
        <v>119</v>
      </c>
      <c r="BC24" s="280" t="s">
        <v>119</v>
      </c>
      <c r="BD24" s="280" t="s">
        <v>119</v>
      </c>
      <c r="BE24" s="280" t="s">
        <v>119</v>
      </c>
      <c r="BF24" s="280" t="s">
        <v>119</v>
      </c>
      <c r="BG24" s="280" t="s">
        <v>119</v>
      </c>
      <c r="BH24" s="280" t="s">
        <v>119</v>
      </c>
      <c r="BI24" s="280" t="s">
        <v>119</v>
      </c>
      <c r="BJ24" s="148"/>
      <c r="BK24" s="148"/>
      <c r="BL24" s="148"/>
      <c r="BM24" s="148"/>
      <c r="BN24" s="148"/>
      <c r="BO24" s="225"/>
      <c r="BP24" s="220"/>
      <c r="BQ24" s="277">
        <v>90</v>
      </c>
      <c r="BR24" s="280">
        <v>45</v>
      </c>
      <c r="BS24" s="280">
        <v>90</v>
      </c>
      <c r="BT24" s="280">
        <v>45</v>
      </c>
      <c r="BU24" s="148"/>
      <c r="BV24" s="148"/>
      <c r="BW24" s="280">
        <v>58</v>
      </c>
      <c r="BX24" s="148"/>
      <c r="BY24" s="148"/>
      <c r="BZ24" s="148"/>
      <c r="CA24" s="280">
        <v>30</v>
      </c>
      <c r="CB24" s="280">
        <v>27</v>
      </c>
      <c r="CC24" s="280">
        <v>27</v>
      </c>
      <c r="CD24" s="280">
        <v>35</v>
      </c>
      <c r="CE24" s="148"/>
      <c r="CF24" s="280">
        <v>89</v>
      </c>
      <c r="CG24" s="280">
        <v>90</v>
      </c>
      <c r="CH24" s="280">
        <v>90</v>
      </c>
      <c r="CI24" s="280">
        <v>90</v>
      </c>
      <c r="CJ24" s="280">
        <v>90</v>
      </c>
      <c r="CK24" s="280">
        <v>90</v>
      </c>
      <c r="CL24" s="280">
        <v>90</v>
      </c>
      <c r="CM24" s="280">
        <v>90</v>
      </c>
      <c r="CN24" s="329">
        <v>90</v>
      </c>
      <c r="CO24" s="297" t="s">
        <v>147</v>
      </c>
      <c r="CP24" s="280">
        <v>90</v>
      </c>
      <c r="CQ24" s="280">
        <v>90</v>
      </c>
      <c r="CR24" s="280">
        <v>90</v>
      </c>
      <c r="CS24" s="280">
        <v>90</v>
      </c>
      <c r="CT24" s="280">
        <v>80</v>
      </c>
      <c r="CU24" s="280">
        <v>90</v>
      </c>
      <c r="CV24" s="280">
        <v>90</v>
      </c>
      <c r="CW24" s="280">
        <v>90</v>
      </c>
      <c r="CX24" s="280">
        <v>90</v>
      </c>
      <c r="CY24" s="280">
        <v>90</v>
      </c>
      <c r="CZ24" s="280">
        <v>90</v>
      </c>
      <c r="DA24" s="280">
        <v>90</v>
      </c>
      <c r="DB24" s="280">
        <v>90</v>
      </c>
      <c r="DC24" s="148"/>
      <c r="DD24" s="148"/>
      <c r="DE24" s="148"/>
      <c r="DF24" s="148"/>
      <c r="DG24" s="148"/>
      <c r="DH24" s="225"/>
      <c r="DI24" s="89"/>
      <c r="DJ24" s="277"/>
      <c r="DK24" s="280" t="s">
        <v>139</v>
      </c>
      <c r="DL24" s="280"/>
      <c r="DM24" s="280" t="s">
        <v>141</v>
      </c>
      <c r="DN24" s="148"/>
      <c r="DO24" s="280"/>
      <c r="DP24" s="280" t="s">
        <v>141</v>
      </c>
      <c r="DQ24" s="148"/>
      <c r="DR24" s="148"/>
      <c r="DS24" s="148"/>
      <c r="DT24" s="280" t="s">
        <v>139</v>
      </c>
      <c r="DU24" s="280" t="s">
        <v>139</v>
      </c>
      <c r="DV24" s="280" t="s">
        <v>139</v>
      </c>
      <c r="DW24" s="280" t="s">
        <v>139</v>
      </c>
      <c r="DX24" s="148"/>
      <c r="DY24" s="280" t="s">
        <v>141</v>
      </c>
      <c r="DZ24" s="280"/>
      <c r="EA24" s="280"/>
      <c r="EB24" s="148"/>
      <c r="EC24" s="148"/>
      <c r="ED24" s="148"/>
      <c r="EE24" s="280"/>
      <c r="EF24" s="280"/>
      <c r="EG24" s="280"/>
      <c r="EH24" s="148"/>
      <c r="EI24" s="280"/>
      <c r="EJ24" s="280"/>
      <c r="EK24" s="280"/>
      <c r="EL24" s="148"/>
      <c r="EM24" s="280" t="s">
        <v>141</v>
      </c>
      <c r="EN24" s="280"/>
      <c r="EO24" s="280"/>
      <c r="EP24" s="280"/>
      <c r="EQ24" s="280"/>
      <c r="ER24" s="148"/>
      <c r="ES24" s="280"/>
      <c r="ET24" s="280"/>
      <c r="EU24" s="280"/>
      <c r="EV24" s="148"/>
      <c r="EW24" s="148"/>
      <c r="EX24" s="148"/>
      <c r="EY24" s="148"/>
      <c r="EZ24" s="148"/>
      <c r="FA24" s="160"/>
      <c r="FB24" s="244">
        <f t="shared" si="24"/>
        <v>4</v>
      </c>
      <c r="FC24" s="242">
        <f t="shared" si="35"/>
        <v>1</v>
      </c>
      <c r="FD24" s="238">
        <f t="shared" si="36"/>
        <v>0</v>
      </c>
      <c r="FE24" s="226"/>
      <c r="FF24" s="148"/>
      <c r="FG24" s="148"/>
      <c r="FH24" s="148"/>
      <c r="FI24" s="148"/>
      <c r="FJ24" s="148"/>
      <c r="FK24" s="148"/>
      <c r="FL24" s="148"/>
      <c r="FM24" s="148"/>
      <c r="FN24" s="148"/>
      <c r="FO24" s="286">
        <v>1</v>
      </c>
      <c r="FP24" s="148"/>
      <c r="FQ24" s="148"/>
      <c r="FR24" s="286">
        <v>1</v>
      </c>
      <c r="FS24" s="148"/>
      <c r="FT24" s="286">
        <v>1</v>
      </c>
      <c r="FU24" s="148"/>
      <c r="FV24" s="148"/>
      <c r="FW24" s="148"/>
      <c r="FX24" s="148"/>
      <c r="FY24" s="148"/>
      <c r="FZ24" s="148"/>
      <c r="GA24" s="148"/>
      <c r="GB24" s="298">
        <v>2</v>
      </c>
      <c r="GC24" s="297" t="s">
        <v>147</v>
      </c>
      <c r="GD24" s="148"/>
      <c r="GE24" s="148"/>
      <c r="GF24" s="148"/>
      <c r="GG24" s="148"/>
      <c r="GH24" s="148"/>
      <c r="GI24" s="148"/>
      <c r="GJ24" s="286">
        <v>1</v>
      </c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60"/>
      <c r="GW24" s="153"/>
      <c r="GX24" s="148"/>
      <c r="GY24" s="154"/>
      <c r="GZ24" s="155"/>
      <c r="HA24" s="184">
        <f t="shared" si="37"/>
        <v>2</v>
      </c>
      <c r="HB24" s="270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  <c r="HP24" s="267"/>
      <c r="HQ24" s="267">
        <v>1</v>
      </c>
      <c r="HR24" s="267"/>
      <c r="HS24" s="267"/>
      <c r="HT24" s="267"/>
      <c r="HU24" s="267">
        <v>1</v>
      </c>
      <c r="HV24" s="267"/>
      <c r="HW24" s="267"/>
      <c r="HX24" s="267"/>
      <c r="HY24" s="267"/>
      <c r="HZ24" s="267"/>
      <c r="IA24" s="267"/>
      <c r="IB24" s="267"/>
      <c r="IC24" s="267"/>
      <c r="ID24" s="267"/>
      <c r="IE24" s="267"/>
      <c r="IF24" s="267"/>
      <c r="IG24" s="267"/>
      <c r="IH24" s="267"/>
      <c r="II24" s="267"/>
      <c r="IJ24" s="267"/>
      <c r="IK24" s="267"/>
      <c r="IL24" s="267"/>
      <c r="IM24" s="268"/>
      <c r="IN24" s="302"/>
      <c r="IO24" s="267"/>
      <c r="IP24" s="267"/>
      <c r="IQ24" s="267"/>
      <c r="IR24" s="154"/>
      <c r="IS24" s="268"/>
      <c r="IT24" s="156"/>
      <c r="IU24" s="156"/>
      <c r="IV24" s="156"/>
    </row>
    <row r="25" spans="1:256" s="158" customFormat="1" ht="12.75">
      <c r="A25" s="266" t="s">
        <v>99</v>
      </c>
      <c r="B25" s="276" t="s">
        <v>116</v>
      </c>
      <c r="C25" s="355">
        <f t="shared" si="16"/>
        <v>1</v>
      </c>
      <c r="D25" s="356">
        <f>COUNTIF(X25:BO25,"T")</f>
        <v>0</v>
      </c>
      <c r="E25" s="148">
        <f t="shared" si="18"/>
        <v>0</v>
      </c>
      <c r="F25" s="356">
        <f t="shared" si="19"/>
        <v>0</v>
      </c>
      <c r="G25" s="356">
        <f t="shared" si="20"/>
        <v>1</v>
      </c>
      <c r="H25" s="148">
        <f t="shared" si="21"/>
        <v>0</v>
      </c>
      <c r="I25" s="149">
        <f t="shared" si="22"/>
        <v>45</v>
      </c>
      <c r="J25" s="150">
        <f t="shared" si="23"/>
        <v>45</v>
      </c>
      <c r="K25" s="150">
        <f>ABS(I25*100/I1)</f>
        <v>1.3157894736842106</v>
      </c>
      <c r="L25" s="149">
        <v>7</v>
      </c>
      <c r="M25" s="331">
        <f t="shared" si="25"/>
        <v>1</v>
      </c>
      <c r="N25" s="149">
        <f t="shared" si="26"/>
        <v>0</v>
      </c>
      <c r="O25" s="149">
        <f t="shared" si="27"/>
        <v>0</v>
      </c>
      <c r="P25" s="149">
        <f t="shared" si="28"/>
        <v>0</v>
      </c>
      <c r="Q25" s="149">
        <f t="shared" si="29"/>
        <v>0</v>
      </c>
      <c r="R25" s="151">
        <f t="shared" si="30"/>
        <v>0</v>
      </c>
      <c r="S25" s="148">
        <f t="shared" si="31"/>
        <v>0</v>
      </c>
      <c r="T25" s="148">
        <f t="shared" si="32"/>
        <v>0</v>
      </c>
      <c r="U25" s="148">
        <f t="shared" si="33"/>
        <v>0</v>
      </c>
      <c r="V25" s="327">
        <f t="shared" si="34"/>
        <v>0</v>
      </c>
      <c r="W25" s="89"/>
      <c r="X25" s="277" t="s">
        <v>120</v>
      </c>
      <c r="Y25" s="148"/>
      <c r="Z25" s="148"/>
      <c r="AA25" s="148"/>
      <c r="AB25" s="148"/>
      <c r="AC25" s="148"/>
      <c r="AD25" s="148"/>
      <c r="AE25" s="280" t="s">
        <v>138</v>
      </c>
      <c r="AF25" s="280" t="s">
        <v>138</v>
      </c>
      <c r="AG25" s="280" t="s">
        <v>138</v>
      </c>
      <c r="AH25" s="280" t="s">
        <v>138</v>
      </c>
      <c r="AI25" s="280" t="s">
        <v>138</v>
      </c>
      <c r="AJ25" s="280" t="s">
        <v>138</v>
      </c>
      <c r="AK25" s="280" t="s">
        <v>138</v>
      </c>
      <c r="AL25" s="280" t="s">
        <v>138</v>
      </c>
      <c r="AM25" s="280" t="s">
        <v>138</v>
      </c>
      <c r="AN25" s="280" t="s">
        <v>138</v>
      </c>
      <c r="AO25" s="280" t="s">
        <v>138</v>
      </c>
      <c r="AP25" s="280" t="s">
        <v>138</v>
      </c>
      <c r="AQ25" s="280" t="s">
        <v>138</v>
      </c>
      <c r="AR25" s="280" t="s">
        <v>138</v>
      </c>
      <c r="AS25" s="280" t="s">
        <v>138</v>
      </c>
      <c r="AT25" s="280" t="s">
        <v>138</v>
      </c>
      <c r="AU25" s="280" t="s">
        <v>138</v>
      </c>
      <c r="AV25" s="280" t="s">
        <v>138</v>
      </c>
      <c r="AW25" s="280" t="s">
        <v>138</v>
      </c>
      <c r="AX25" s="280" t="s">
        <v>138</v>
      </c>
      <c r="AY25" s="280" t="s">
        <v>138</v>
      </c>
      <c r="AZ25" s="280" t="s">
        <v>138</v>
      </c>
      <c r="BA25" s="280" t="s">
        <v>138</v>
      </c>
      <c r="BB25" s="280" t="s">
        <v>138</v>
      </c>
      <c r="BC25" s="280" t="s">
        <v>138</v>
      </c>
      <c r="BD25" s="280" t="s">
        <v>138</v>
      </c>
      <c r="BE25" s="280" t="s">
        <v>138</v>
      </c>
      <c r="BF25" s="280" t="s">
        <v>138</v>
      </c>
      <c r="BG25" s="280" t="s">
        <v>138</v>
      </c>
      <c r="BH25" s="280" t="s">
        <v>138</v>
      </c>
      <c r="BI25" s="280" t="s">
        <v>138</v>
      </c>
      <c r="BJ25" s="148"/>
      <c r="BK25" s="148"/>
      <c r="BL25" s="148"/>
      <c r="BM25" s="148"/>
      <c r="BN25" s="148"/>
      <c r="BO25" s="225"/>
      <c r="BP25" s="220"/>
      <c r="BQ25" s="277">
        <v>45</v>
      </c>
      <c r="BR25" s="148"/>
      <c r="BS25" s="148"/>
      <c r="BT25" s="148"/>
      <c r="BU25" s="148"/>
      <c r="BV25" s="148"/>
      <c r="BW25" s="148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148"/>
      <c r="DD25" s="148"/>
      <c r="DE25" s="148"/>
      <c r="DF25" s="148"/>
      <c r="DG25" s="148"/>
      <c r="DH25" s="225"/>
      <c r="DI25" s="89"/>
      <c r="DJ25" s="277" t="s">
        <v>139</v>
      </c>
      <c r="DK25" s="148"/>
      <c r="DL25" s="148"/>
      <c r="DM25" s="148"/>
      <c r="DN25" s="148"/>
      <c r="DO25" s="148"/>
      <c r="DP25" s="148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148"/>
      <c r="EW25" s="148"/>
      <c r="EX25" s="148"/>
      <c r="EY25" s="148"/>
      <c r="EZ25" s="148"/>
      <c r="FA25" s="160"/>
      <c r="FB25" s="244">
        <f t="shared" si="24"/>
        <v>0</v>
      </c>
      <c r="FC25" s="242">
        <f t="shared" si="35"/>
        <v>0</v>
      </c>
      <c r="FD25" s="238">
        <f t="shared" si="36"/>
        <v>0</v>
      </c>
      <c r="FE25" s="226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60"/>
      <c r="GW25" s="153"/>
      <c r="GX25" s="148"/>
      <c r="GY25" s="148"/>
      <c r="GZ25" s="160"/>
      <c r="HA25" s="184">
        <f t="shared" si="37"/>
        <v>0</v>
      </c>
      <c r="HB25" s="270"/>
      <c r="HC25" s="267"/>
      <c r="HD25" s="267"/>
      <c r="HE25" s="267"/>
      <c r="HF25" s="267"/>
      <c r="HG25" s="267"/>
      <c r="HH25" s="267"/>
      <c r="HI25" s="267"/>
      <c r="HJ25" s="267"/>
      <c r="HK25" s="267"/>
      <c r="HL25" s="267"/>
      <c r="HM25" s="267"/>
      <c r="HN25" s="267"/>
      <c r="HO25" s="267"/>
      <c r="HP25" s="267"/>
      <c r="HQ25" s="267"/>
      <c r="HR25" s="267"/>
      <c r="HS25" s="267"/>
      <c r="HT25" s="267"/>
      <c r="HU25" s="267"/>
      <c r="HV25" s="267"/>
      <c r="HW25" s="267"/>
      <c r="HX25" s="267"/>
      <c r="HY25" s="267"/>
      <c r="HZ25" s="267"/>
      <c r="IA25" s="267"/>
      <c r="IB25" s="267"/>
      <c r="IC25" s="267"/>
      <c r="ID25" s="267"/>
      <c r="IE25" s="267"/>
      <c r="IF25" s="267"/>
      <c r="IG25" s="267"/>
      <c r="IH25" s="267"/>
      <c r="II25" s="267"/>
      <c r="IJ25" s="267"/>
      <c r="IK25" s="267"/>
      <c r="IL25" s="267"/>
      <c r="IM25" s="268"/>
      <c r="IN25" s="302"/>
      <c r="IO25" s="267"/>
      <c r="IP25" s="267"/>
      <c r="IQ25" s="267"/>
      <c r="IR25" s="148"/>
      <c r="IS25" s="268"/>
      <c r="IT25" s="157"/>
      <c r="IU25" s="157"/>
      <c r="IV25" s="157"/>
    </row>
    <row r="26" spans="1:256" s="159" customFormat="1" ht="12.75">
      <c r="A26" s="266" t="s">
        <v>100</v>
      </c>
      <c r="B26" s="276" t="s">
        <v>114</v>
      </c>
      <c r="C26" s="355">
        <f t="shared" si="16"/>
        <v>35</v>
      </c>
      <c r="D26" s="356">
        <f aca="true" t="shared" si="39" ref="D26:D37">COUNTIF(X26:BO26,"T")</f>
        <v>32</v>
      </c>
      <c r="E26" s="148">
        <f t="shared" si="18"/>
        <v>25</v>
      </c>
      <c r="F26" s="356">
        <f t="shared" si="19"/>
        <v>7</v>
      </c>
      <c r="G26" s="356">
        <f t="shared" si="20"/>
        <v>3</v>
      </c>
      <c r="H26" s="148">
        <f t="shared" si="21"/>
        <v>2</v>
      </c>
      <c r="I26" s="149">
        <f t="shared" si="22"/>
        <v>2909</v>
      </c>
      <c r="J26" s="150">
        <f t="shared" si="23"/>
        <v>83.11428571428571</v>
      </c>
      <c r="K26" s="150">
        <f>ABS(I26*100/I1)</f>
        <v>85.05847953216374</v>
      </c>
      <c r="L26" s="149">
        <f>K1</f>
        <v>38</v>
      </c>
      <c r="M26" s="331">
        <f t="shared" si="25"/>
        <v>35</v>
      </c>
      <c r="N26" s="149">
        <f t="shared" si="26"/>
        <v>0</v>
      </c>
      <c r="O26" s="149">
        <f t="shared" si="27"/>
        <v>0</v>
      </c>
      <c r="P26" s="149">
        <f t="shared" si="28"/>
        <v>0</v>
      </c>
      <c r="Q26" s="149">
        <f t="shared" si="29"/>
        <v>0</v>
      </c>
      <c r="R26" s="151">
        <f t="shared" si="30"/>
        <v>14</v>
      </c>
      <c r="S26" s="148">
        <f t="shared" si="31"/>
        <v>0</v>
      </c>
      <c r="T26" s="148">
        <f t="shared" si="32"/>
        <v>0</v>
      </c>
      <c r="U26" s="148">
        <f t="shared" si="33"/>
        <v>0</v>
      </c>
      <c r="V26" s="327">
        <f t="shared" si="34"/>
        <v>1</v>
      </c>
      <c r="W26" s="89"/>
      <c r="X26" s="277" t="s">
        <v>119</v>
      </c>
      <c r="Y26" s="280" t="s">
        <v>119</v>
      </c>
      <c r="Z26" s="280" t="s">
        <v>119</v>
      </c>
      <c r="AA26" s="280" t="s">
        <v>119</v>
      </c>
      <c r="AB26" s="280" t="s">
        <v>119</v>
      </c>
      <c r="AC26" s="280" t="s">
        <v>119</v>
      </c>
      <c r="AD26" s="280" t="s">
        <v>119</v>
      </c>
      <c r="AE26" s="280" t="s">
        <v>119</v>
      </c>
      <c r="AF26" s="280" t="s">
        <v>119</v>
      </c>
      <c r="AG26" s="280" t="s">
        <v>119</v>
      </c>
      <c r="AH26" s="280" t="s">
        <v>119</v>
      </c>
      <c r="AI26" s="280" t="s">
        <v>119</v>
      </c>
      <c r="AJ26" s="280" t="s">
        <v>119</v>
      </c>
      <c r="AK26" s="280" t="s">
        <v>119</v>
      </c>
      <c r="AL26" s="280" t="s">
        <v>119</v>
      </c>
      <c r="AM26" s="148"/>
      <c r="AN26" s="280" t="s">
        <v>119</v>
      </c>
      <c r="AO26" s="280" t="s">
        <v>119</v>
      </c>
      <c r="AP26" s="280" t="s">
        <v>120</v>
      </c>
      <c r="AQ26" s="280" t="s">
        <v>119</v>
      </c>
      <c r="AR26" s="280" t="s">
        <v>119</v>
      </c>
      <c r="AS26" s="280" t="s">
        <v>119</v>
      </c>
      <c r="AT26" s="280" t="s">
        <v>119</v>
      </c>
      <c r="AU26" s="280" t="s">
        <v>119</v>
      </c>
      <c r="AV26" s="280" t="s">
        <v>119</v>
      </c>
      <c r="AW26" s="148"/>
      <c r="AX26" s="280" t="s">
        <v>119</v>
      </c>
      <c r="AY26" s="280" t="s">
        <v>119</v>
      </c>
      <c r="AZ26" s="280" t="s">
        <v>119</v>
      </c>
      <c r="BA26" s="280" t="s">
        <v>119</v>
      </c>
      <c r="BB26" s="280" t="s">
        <v>119</v>
      </c>
      <c r="BC26" s="280" t="s">
        <v>119</v>
      </c>
      <c r="BD26" s="148"/>
      <c r="BE26" s="280" t="s">
        <v>120</v>
      </c>
      <c r="BF26" s="280" t="s">
        <v>120</v>
      </c>
      <c r="BG26" s="280" t="s">
        <v>119</v>
      </c>
      <c r="BH26" s="280" t="s">
        <v>119</v>
      </c>
      <c r="BI26" s="280" t="s">
        <v>119</v>
      </c>
      <c r="BJ26" s="148"/>
      <c r="BK26" s="148"/>
      <c r="BL26" s="148"/>
      <c r="BM26" s="148"/>
      <c r="BN26" s="148"/>
      <c r="BO26" s="225"/>
      <c r="BP26" s="220"/>
      <c r="BQ26" s="226">
        <v>90</v>
      </c>
      <c r="BR26" s="280">
        <v>90</v>
      </c>
      <c r="BS26" s="280">
        <v>90</v>
      </c>
      <c r="BT26" s="280">
        <v>90</v>
      </c>
      <c r="BU26" s="280">
        <v>90</v>
      </c>
      <c r="BV26" s="280">
        <v>90</v>
      </c>
      <c r="BW26" s="280">
        <v>90</v>
      </c>
      <c r="BX26" s="280">
        <v>90</v>
      </c>
      <c r="BY26" s="280">
        <v>90</v>
      </c>
      <c r="BZ26" s="280">
        <v>90</v>
      </c>
      <c r="CA26" s="280">
        <v>90</v>
      </c>
      <c r="CB26" s="280">
        <v>90</v>
      </c>
      <c r="CC26" s="280">
        <v>90</v>
      </c>
      <c r="CD26" s="280">
        <v>63</v>
      </c>
      <c r="CE26" s="280">
        <v>90</v>
      </c>
      <c r="CF26" s="297" t="s">
        <v>147</v>
      </c>
      <c r="CG26" s="280">
        <v>90</v>
      </c>
      <c r="CH26" s="280">
        <v>90</v>
      </c>
      <c r="CI26" s="280">
        <v>52</v>
      </c>
      <c r="CJ26" s="280">
        <v>85</v>
      </c>
      <c r="CK26" s="280">
        <v>90</v>
      </c>
      <c r="CL26" s="280">
        <v>90</v>
      </c>
      <c r="CM26" s="280">
        <v>90</v>
      </c>
      <c r="CN26" s="280">
        <v>86</v>
      </c>
      <c r="CO26" s="280">
        <v>90</v>
      </c>
      <c r="CP26" s="297" t="s">
        <v>147</v>
      </c>
      <c r="CQ26" s="280">
        <v>89</v>
      </c>
      <c r="CR26" s="280">
        <v>89</v>
      </c>
      <c r="CS26" s="280">
        <v>90</v>
      </c>
      <c r="CT26" s="280">
        <v>90</v>
      </c>
      <c r="CU26" s="280">
        <v>68</v>
      </c>
      <c r="CV26" s="280">
        <v>60</v>
      </c>
      <c r="CW26" s="148"/>
      <c r="CX26" s="280">
        <v>30</v>
      </c>
      <c r="CY26" s="280">
        <v>37</v>
      </c>
      <c r="CZ26" s="280">
        <v>90</v>
      </c>
      <c r="DA26" s="280">
        <v>90</v>
      </c>
      <c r="DB26" s="280">
        <v>90</v>
      </c>
      <c r="DC26" s="148"/>
      <c r="DD26" s="148"/>
      <c r="DE26" s="148"/>
      <c r="DF26" s="148"/>
      <c r="DG26" s="148"/>
      <c r="DH26" s="225"/>
      <c r="DI26" s="89"/>
      <c r="DJ26" s="277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 t="s">
        <v>141</v>
      </c>
      <c r="DX26" s="280"/>
      <c r="DY26" s="148"/>
      <c r="DZ26" s="148"/>
      <c r="EA26" s="280"/>
      <c r="EB26" s="280" t="s">
        <v>139</v>
      </c>
      <c r="EC26" s="280" t="s">
        <v>141</v>
      </c>
      <c r="ED26" s="148"/>
      <c r="EE26" s="280"/>
      <c r="EF26" s="280"/>
      <c r="EG26" s="280" t="s">
        <v>141</v>
      </c>
      <c r="EH26" s="280"/>
      <c r="EI26" s="148"/>
      <c r="EJ26" s="280" t="s">
        <v>141</v>
      </c>
      <c r="EK26" s="280" t="s">
        <v>141</v>
      </c>
      <c r="EL26" s="148"/>
      <c r="EM26" s="280"/>
      <c r="EN26" s="280" t="s">
        <v>141</v>
      </c>
      <c r="EO26" s="280" t="s">
        <v>141</v>
      </c>
      <c r="EP26" s="148"/>
      <c r="EQ26" s="280" t="s">
        <v>139</v>
      </c>
      <c r="ER26" s="280" t="s">
        <v>139</v>
      </c>
      <c r="ES26" s="280"/>
      <c r="ET26" s="280"/>
      <c r="EU26" s="280"/>
      <c r="EV26" s="148"/>
      <c r="EW26" s="148"/>
      <c r="EX26" s="148"/>
      <c r="EY26" s="148"/>
      <c r="EZ26" s="148"/>
      <c r="FA26" s="160"/>
      <c r="FB26" s="244">
        <f t="shared" si="24"/>
        <v>14</v>
      </c>
      <c r="FC26" s="242">
        <f t="shared" si="35"/>
        <v>0</v>
      </c>
      <c r="FD26" s="238">
        <f t="shared" si="36"/>
        <v>0</v>
      </c>
      <c r="FE26" s="226"/>
      <c r="FF26" s="148"/>
      <c r="FG26" s="148"/>
      <c r="FH26" s="148"/>
      <c r="FI26" s="148"/>
      <c r="FJ26" s="286">
        <v>1</v>
      </c>
      <c r="FK26" s="286">
        <v>1</v>
      </c>
      <c r="FL26" s="286">
        <v>1</v>
      </c>
      <c r="FM26" s="148"/>
      <c r="FN26" s="148"/>
      <c r="FO26" s="148"/>
      <c r="FP26" s="148"/>
      <c r="FQ26" s="286">
        <v>1</v>
      </c>
      <c r="FR26" s="286">
        <v>1</v>
      </c>
      <c r="FS26" s="148"/>
      <c r="FT26" s="297" t="s">
        <v>147</v>
      </c>
      <c r="FU26" s="286">
        <v>1</v>
      </c>
      <c r="FV26" s="286">
        <v>1</v>
      </c>
      <c r="FW26" s="148"/>
      <c r="FX26" s="286">
        <v>1</v>
      </c>
      <c r="FY26" s="148"/>
      <c r="FZ26" s="148"/>
      <c r="GA26" s="286">
        <v>1</v>
      </c>
      <c r="GB26" s="148"/>
      <c r="GC26" s="286">
        <v>1</v>
      </c>
      <c r="GD26" s="297" t="s">
        <v>147</v>
      </c>
      <c r="GE26" s="148"/>
      <c r="GF26" s="148"/>
      <c r="GG26" s="286">
        <v>1</v>
      </c>
      <c r="GH26" s="286">
        <v>1</v>
      </c>
      <c r="GI26" s="286">
        <v>1</v>
      </c>
      <c r="GJ26" s="286">
        <v>1</v>
      </c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60"/>
      <c r="GW26" s="153"/>
      <c r="GX26" s="148"/>
      <c r="GY26" s="154"/>
      <c r="GZ26" s="155"/>
      <c r="HA26" s="184">
        <f t="shared" si="37"/>
        <v>1</v>
      </c>
      <c r="HB26" s="270"/>
      <c r="HC26" s="267"/>
      <c r="HD26" s="267">
        <v>1</v>
      </c>
      <c r="HE26" s="267"/>
      <c r="HF26" s="267"/>
      <c r="HG26" s="267"/>
      <c r="HH26" s="267"/>
      <c r="HI26" s="267"/>
      <c r="HJ26" s="267"/>
      <c r="HK26" s="267"/>
      <c r="HL26" s="267"/>
      <c r="HM26" s="267"/>
      <c r="HN26" s="267"/>
      <c r="HO26" s="267"/>
      <c r="HP26" s="267"/>
      <c r="HQ26" s="267"/>
      <c r="HR26" s="267"/>
      <c r="HS26" s="267"/>
      <c r="HT26" s="267"/>
      <c r="HU26" s="267"/>
      <c r="HV26" s="267"/>
      <c r="HW26" s="267"/>
      <c r="HX26" s="267"/>
      <c r="HY26" s="267"/>
      <c r="HZ26" s="267"/>
      <c r="IA26" s="267"/>
      <c r="IB26" s="267"/>
      <c r="IC26" s="267"/>
      <c r="ID26" s="267"/>
      <c r="IE26" s="267"/>
      <c r="IF26" s="267"/>
      <c r="IG26" s="267"/>
      <c r="IH26" s="267"/>
      <c r="II26" s="267"/>
      <c r="IJ26" s="267"/>
      <c r="IK26" s="267"/>
      <c r="IL26" s="267"/>
      <c r="IM26" s="268"/>
      <c r="IN26" s="302"/>
      <c r="IO26" s="267"/>
      <c r="IP26" s="267"/>
      <c r="IQ26" s="267"/>
      <c r="IR26" s="154"/>
      <c r="IS26" s="268"/>
      <c r="IT26" s="156"/>
      <c r="IU26" s="156"/>
      <c r="IV26" s="156"/>
    </row>
    <row r="27" spans="1:256" s="158" customFormat="1" ht="12.75">
      <c r="A27" s="266" t="s">
        <v>101</v>
      </c>
      <c r="B27" s="276" t="s">
        <v>116</v>
      </c>
      <c r="C27" s="355">
        <f t="shared" si="16"/>
        <v>5</v>
      </c>
      <c r="D27" s="356">
        <f t="shared" si="39"/>
        <v>0</v>
      </c>
      <c r="E27" s="148">
        <f t="shared" si="18"/>
        <v>0</v>
      </c>
      <c r="F27" s="356">
        <f t="shared" si="19"/>
        <v>1</v>
      </c>
      <c r="G27" s="356">
        <f t="shared" si="20"/>
        <v>5</v>
      </c>
      <c r="H27" s="148">
        <f t="shared" si="21"/>
        <v>0</v>
      </c>
      <c r="I27" s="149">
        <f t="shared" si="22"/>
        <v>64</v>
      </c>
      <c r="J27" s="150">
        <f t="shared" si="23"/>
        <v>12.8</v>
      </c>
      <c r="K27" s="150">
        <f>ABS(I27*100/I1)</f>
        <v>1.871345029239766</v>
      </c>
      <c r="L27" s="149">
        <f>K1</f>
        <v>38</v>
      </c>
      <c r="M27" s="331">
        <f t="shared" si="25"/>
        <v>5</v>
      </c>
      <c r="N27" s="149">
        <f t="shared" si="26"/>
        <v>0</v>
      </c>
      <c r="O27" s="149">
        <f t="shared" si="27"/>
        <v>0</v>
      </c>
      <c r="P27" s="149">
        <f t="shared" si="28"/>
        <v>0</v>
      </c>
      <c r="Q27" s="149">
        <f t="shared" si="29"/>
        <v>0</v>
      </c>
      <c r="R27" s="151">
        <f t="shared" si="30"/>
        <v>2</v>
      </c>
      <c r="S27" s="148">
        <f t="shared" si="31"/>
        <v>0</v>
      </c>
      <c r="T27" s="148">
        <f t="shared" si="32"/>
        <v>0</v>
      </c>
      <c r="U27" s="148">
        <f t="shared" si="33"/>
        <v>0</v>
      </c>
      <c r="V27" s="327">
        <f t="shared" si="34"/>
        <v>0</v>
      </c>
      <c r="W27" s="89"/>
      <c r="X27" s="226"/>
      <c r="Y27" s="148"/>
      <c r="Z27" s="148"/>
      <c r="AA27" s="148"/>
      <c r="AB27" s="148"/>
      <c r="AC27" s="148"/>
      <c r="AD27" s="148"/>
      <c r="AE27" s="280" t="s">
        <v>120</v>
      </c>
      <c r="AF27" s="280" t="s">
        <v>120</v>
      </c>
      <c r="AG27" s="280" t="s">
        <v>120</v>
      </c>
      <c r="AH27" s="148"/>
      <c r="AI27" s="148"/>
      <c r="AJ27" s="148"/>
      <c r="AK27" s="148"/>
      <c r="AL27" s="280" t="s">
        <v>120</v>
      </c>
      <c r="AM27" s="280" t="s">
        <v>120</v>
      </c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225"/>
      <c r="BP27" s="220"/>
      <c r="BQ27" s="226"/>
      <c r="BR27" s="148"/>
      <c r="BS27" s="148"/>
      <c r="BT27" s="148"/>
      <c r="BU27" s="148"/>
      <c r="BV27" s="148"/>
      <c r="BW27" s="148"/>
      <c r="BX27" s="280">
        <v>15</v>
      </c>
      <c r="BY27" s="280">
        <v>8</v>
      </c>
      <c r="BZ27" s="280">
        <v>16</v>
      </c>
      <c r="CA27" s="148"/>
      <c r="CB27" s="148"/>
      <c r="CC27" s="148"/>
      <c r="CD27" s="148"/>
      <c r="CE27" s="280">
        <v>19</v>
      </c>
      <c r="CF27" s="280">
        <v>6</v>
      </c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225"/>
      <c r="DI27" s="89"/>
      <c r="DJ27" s="226"/>
      <c r="DK27" s="148"/>
      <c r="DL27" s="148"/>
      <c r="DM27" s="148"/>
      <c r="DN27" s="148"/>
      <c r="DO27" s="148"/>
      <c r="DP27" s="148"/>
      <c r="DQ27" s="280" t="s">
        <v>139</v>
      </c>
      <c r="DR27" s="280" t="s">
        <v>139</v>
      </c>
      <c r="DS27" s="280" t="s">
        <v>139</v>
      </c>
      <c r="DT27" s="291" t="s">
        <v>141</v>
      </c>
      <c r="DU27" s="148"/>
      <c r="DV27" s="148"/>
      <c r="DW27" s="148"/>
      <c r="DX27" s="280" t="s">
        <v>139</v>
      </c>
      <c r="DY27" s="280" t="s">
        <v>139</v>
      </c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60"/>
      <c r="FB27" s="244">
        <f t="shared" si="24"/>
        <v>2</v>
      </c>
      <c r="FC27" s="242">
        <f t="shared" si="35"/>
        <v>0</v>
      </c>
      <c r="FD27" s="238">
        <f t="shared" si="36"/>
        <v>0</v>
      </c>
      <c r="FE27" s="226"/>
      <c r="FF27" s="148"/>
      <c r="FG27" s="148"/>
      <c r="FH27" s="148"/>
      <c r="FI27" s="148"/>
      <c r="FJ27" s="148"/>
      <c r="FK27" s="148"/>
      <c r="FL27" s="286">
        <v>1</v>
      </c>
      <c r="FM27" s="148"/>
      <c r="FN27" s="286">
        <v>1</v>
      </c>
      <c r="FO27" s="148"/>
      <c r="FP27" s="148"/>
      <c r="FQ27" s="148"/>
      <c r="FR27" s="269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60"/>
      <c r="GW27" s="153"/>
      <c r="GX27" s="148"/>
      <c r="GY27" s="148"/>
      <c r="GZ27" s="160"/>
      <c r="HA27" s="184">
        <f t="shared" si="37"/>
        <v>0</v>
      </c>
      <c r="HB27" s="270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  <c r="HP27" s="267"/>
      <c r="HQ27" s="267"/>
      <c r="HR27" s="267"/>
      <c r="HS27" s="267"/>
      <c r="HT27" s="267"/>
      <c r="HU27" s="267"/>
      <c r="HV27" s="267"/>
      <c r="HW27" s="267"/>
      <c r="HX27" s="267"/>
      <c r="HY27" s="267"/>
      <c r="HZ27" s="267"/>
      <c r="IA27" s="267"/>
      <c r="IB27" s="267"/>
      <c r="IC27" s="267"/>
      <c r="ID27" s="267"/>
      <c r="IE27" s="267"/>
      <c r="IF27" s="267"/>
      <c r="IG27" s="267"/>
      <c r="IH27" s="267"/>
      <c r="II27" s="267"/>
      <c r="IJ27" s="267"/>
      <c r="IK27" s="267"/>
      <c r="IL27" s="267"/>
      <c r="IM27" s="268"/>
      <c r="IN27" s="302"/>
      <c r="IO27" s="267"/>
      <c r="IP27" s="267"/>
      <c r="IQ27" s="267"/>
      <c r="IR27" s="148"/>
      <c r="IS27" s="268"/>
      <c r="IT27" s="157"/>
      <c r="IU27" s="157"/>
      <c r="IV27" s="157"/>
    </row>
    <row r="28" spans="1:256" s="159" customFormat="1" ht="13.5" customHeight="1">
      <c r="A28" s="266" t="s">
        <v>108</v>
      </c>
      <c r="B28" s="276" t="s">
        <v>135</v>
      </c>
      <c r="C28" s="355">
        <f t="shared" si="16"/>
        <v>12</v>
      </c>
      <c r="D28" s="356">
        <f t="shared" si="39"/>
        <v>9</v>
      </c>
      <c r="E28" s="148">
        <f t="shared" si="18"/>
        <v>5</v>
      </c>
      <c r="F28" s="356">
        <f t="shared" si="19"/>
        <v>4</v>
      </c>
      <c r="G28" s="356">
        <f t="shared" si="20"/>
        <v>3</v>
      </c>
      <c r="H28" s="148">
        <f t="shared" si="21"/>
        <v>1</v>
      </c>
      <c r="I28" s="149">
        <f t="shared" si="22"/>
        <v>821</v>
      </c>
      <c r="J28" s="150">
        <f t="shared" si="23"/>
        <v>68.41666666666667</v>
      </c>
      <c r="K28" s="150">
        <f>ABS(I28*100/I1)</f>
        <v>24.005847953216374</v>
      </c>
      <c r="L28" s="149">
        <f>K1</f>
        <v>38</v>
      </c>
      <c r="M28" s="331">
        <f t="shared" si="25"/>
        <v>12</v>
      </c>
      <c r="N28" s="149">
        <f t="shared" si="26"/>
        <v>0</v>
      </c>
      <c r="O28" s="149">
        <f t="shared" si="27"/>
        <v>0</v>
      </c>
      <c r="P28" s="149">
        <f t="shared" si="28"/>
        <v>0</v>
      </c>
      <c r="Q28" s="149">
        <f t="shared" si="29"/>
        <v>0</v>
      </c>
      <c r="R28" s="151">
        <f t="shared" si="30"/>
        <v>5</v>
      </c>
      <c r="S28" s="148">
        <f t="shared" si="31"/>
        <v>0</v>
      </c>
      <c r="T28" s="148">
        <f t="shared" si="32"/>
        <v>1</v>
      </c>
      <c r="U28" s="148">
        <f t="shared" si="33"/>
        <v>1</v>
      </c>
      <c r="V28" s="327">
        <f t="shared" si="34"/>
        <v>1</v>
      </c>
      <c r="W28" s="89"/>
      <c r="X28" s="277" t="s">
        <v>119</v>
      </c>
      <c r="Y28" s="280" t="s">
        <v>119</v>
      </c>
      <c r="Z28" s="280" t="s">
        <v>119</v>
      </c>
      <c r="AA28" s="280" t="s">
        <v>119</v>
      </c>
      <c r="AB28" s="280" t="s">
        <v>119</v>
      </c>
      <c r="AC28" s="280" t="s">
        <v>119</v>
      </c>
      <c r="AD28" s="148"/>
      <c r="AE28" s="280" t="s">
        <v>120</v>
      </c>
      <c r="AF28" s="280" t="s">
        <v>119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280" t="s">
        <v>120</v>
      </c>
      <c r="BF28" s="280" t="s">
        <v>119</v>
      </c>
      <c r="BG28" s="280" t="s">
        <v>119</v>
      </c>
      <c r="BH28" s="280" t="s">
        <v>120</v>
      </c>
      <c r="BI28" s="148"/>
      <c r="BJ28" s="148"/>
      <c r="BK28" s="148"/>
      <c r="BL28" s="148"/>
      <c r="BM28" s="148"/>
      <c r="BN28" s="148"/>
      <c r="BO28" s="225"/>
      <c r="BP28" s="220"/>
      <c r="BQ28" s="277">
        <v>90</v>
      </c>
      <c r="BR28" s="280">
        <v>90</v>
      </c>
      <c r="BS28" s="280">
        <v>90</v>
      </c>
      <c r="BT28" s="280">
        <v>90</v>
      </c>
      <c r="BU28" s="280">
        <v>89</v>
      </c>
      <c r="BV28" s="280">
        <v>90</v>
      </c>
      <c r="BW28" s="148"/>
      <c r="BX28" s="280">
        <v>23</v>
      </c>
      <c r="BY28" s="280">
        <v>82</v>
      </c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280">
        <v>30</v>
      </c>
      <c r="CY28" s="280">
        <v>56</v>
      </c>
      <c r="CZ28" s="280">
        <v>53</v>
      </c>
      <c r="DA28" s="280">
        <v>38</v>
      </c>
      <c r="DB28" s="297" t="s">
        <v>147</v>
      </c>
      <c r="DC28" s="148"/>
      <c r="DD28" s="148"/>
      <c r="DE28" s="148"/>
      <c r="DF28" s="148"/>
      <c r="DG28" s="148"/>
      <c r="DH28" s="225"/>
      <c r="DI28" s="89"/>
      <c r="DJ28" s="277"/>
      <c r="DK28" s="280"/>
      <c r="DL28" s="280"/>
      <c r="DM28" s="280"/>
      <c r="DN28" s="280" t="s">
        <v>141</v>
      </c>
      <c r="DO28" s="148"/>
      <c r="DP28" s="148"/>
      <c r="DQ28" s="280" t="s">
        <v>139</v>
      </c>
      <c r="DR28" s="280" t="s">
        <v>141</v>
      </c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280" t="s">
        <v>139</v>
      </c>
      <c r="ER28" s="280" t="s">
        <v>141</v>
      </c>
      <c r="ES28" s="280" t="s">
        <v>141</v>
      </c>
      <c r="ET28" s="280" t="s">
        <v>139</v>
      </c>
      <c r="EU28" s="148"/>
      <c r="EV28" s="148"/>
      <c r="EW28" s="148"/>
      <c r="EX28" s="148"/>
      <c r="EY28" s="148"/>
      <c r="EZ28" s="148"/>
      <c r="FA28" s="160"/>
      <c r="FB28" s="244">
        <f t="shared" si="24"/>
        <v>5</v>
      </c>
      <c r="FC28" s="242">
        <f t="shared" si="35"/>
        <v>0</v>
      </c>
      <c r="FD28" s="238">
        <f t="shared" si="36"/>
        <v>1</v>
      </c>
      <c r="FE28" s="286">
        <v>1</v>
      </c>
      <c r="FF28" s="148"/>
      <c r="FG28" s="148"/>
      <c r="FH28" s="148"/>
      <c r="FI28" s="148"/>
      <c r="FJ28" s="286">
        <v>1</v>
      </c>
      <c r="FK28" s="148"/>
      <c r="FL28" s="286">
        <v>1</v>
      </c>
      <c r="FM28" s="286">
        <v>1</v>
      </c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286">
        <v>1</v>
      </c>
      <c r="GN28" s="148"/>
      <c r="GO28" s="298" t="s">
        <v>148</v>
      </c>
      <c r="GP28" s="297" t="s">
        <v>147</v>
      </c>
      <c r="GQ28" s="148"/>
      <c r="GR28" s="148"/>
      <c r="GS28" s="148"/>
      <c r="GT28" s="148"/>
      <c r="GU28" s="148"/>
      <c r="GV28" s="160"/>
      <c r="GW28" s="153"/>
      <c r="GX28" s="148"/>
      <c r="GY28" s="154"/>
      <c r="GZ28" s="155"/>
      <c r="HA28" s="184">
        <f t="shared" si="37"/>
        <v>1</v>
      </c>
      <c r="HB28" s="270"/>
      <c r="HC28" s="267"/>
      <c r="HD28" s="267"/>
      <c r="HE28" s="267">
        <v>1</v>
      </c>
      <c r="HF28" s="267"/>
      <c r="HG28" s="267"/>
      <c r="HH28" s="267"/>
      <c r="HI28" s="267"/>
      <c r="HJ28" s="267"/>
      <c r="HK28" s="267"/>
      <c r="HL28" s="267"/>
      <c r="HM28" s="267"/>
      <c r="HN28" s="267"/>
      <c r="HO28" s="267"/>
      <c r="HP28" s="267"/>
      <c r="HQ28" s="267"/>
      <c r="HR28" s="267"/>
      <c r="HS28" s="267"/>
      <c r="HT28" s="267"/>
      <c r="HU28" s="267"/>
      <c r="HV28" s="267"/>
      <c r="HW28" s="267"/>
      <c r="HX28" s="267"/>
      <c r="HY28" s="267"/>
      <c r="HZ28" s="267"/>
      <c r="IA28" s="267"/>
      <c r="IB28" s="267"/>
      <c r="IC28" s="267"/>
      <c r="ID28" s="267"/>
      <c r="IE28" s="267"/>
      <c r="IF28" s="267"/>
      <c r="IG28" s="267"/>
      <c r="IH28" s="267"/>
      <c r="II28" s="267"/>
      <c r="IJ28" s="267"/>
      <c r="IK28" s="267"/>
      <c r="IL28" s="267"/>
      <c r="IM28" s="268"/>
      <c r="IN28" s="302"/>
      <c r="IO28" s="267"/>
      <c r="IP28" s="267"/>
      <c r="IQ28" s="267"/>
      <c r="IR28" s="154"/>
      <c r="IS28" s="268"/>
      <c r="IT28" s="156"/>
      <c r="IU28" s="156"/>
      <c r="IV28" s="156"/>
    </row>
    <row r="29" spans="1:256" s="164" customFormat="1" ht="12.75">
      <c r="A29" s="266" t="s">
        <v>103</v>
      </c>
      <c r="B29" s="276" t="s">
        <v>117</v>
      </c>
      <c r="C29" s="355">
        <f t="shared" si="16"/>
        <v>28</v>
      </c>
      <c r="D29" s="356">
        <f t="shared" si="39"/>
        <v>23</v>
      </c>
      <c r="E29" s="148">
        <f t="shared" si="18"/>
        <v>14</v>
      </c>
      <c r="F29" s="356">
        <f t="shared" si="19"/>
        <v>9</v>
      </c>
      <c r="G29" s="356">
        <f t="shared" si="20"/>
        <v>5</v>
      </c>
      <c r="H29" s="148">
        <f t="shared" si="21"/>
        <v>1</v>
      </c>
      <c r="I29" s="149">
        <f t="shared" si="22"/>
        <v>1973</v>
      </c>
      <c r="J29" s="150">
        <f t="shared" si="23"/>
        <v>70.46428571428571</v>
      </c>
      <c r="K29" s="150">
        <f>ABS(I29*100/I1)</f>
        <v>57.69005847953216</v>
      </c>
      <c r="L29" s="149">
        <f>K1</f>
        <v>38</v>
      </c>
      <c r="M29" s="331">
        <f t="shared" si="25"/>
        <v>27</v>
      </c>
      <c r="N29" s="149">
        <f>SUM(O29:Q29)</f>
        <v>0</v>
      </c>
      <c r="O29" s="149">
        <f t="shared" si="27"/>
        <v>0</v>
      </c>
      <c r="P29" s="149">
        <f t="shared" si="28"/>
        <v>0</v>
      </c>
      <c r="Q29" s="149">
        <f t="shared" si="29"/>
        <v>0</v>
      </c>
      <c r="R29" s="151">
        <f t="shared" si="30"/>
        <v>8</v>
      </c>
      <c r="S29" s="148">
        <f t="shared" si="31"/>
        <v>0</v>
      </c>
      <c r="T29" s="148">
        <f t="shared" si="32"/>
        <v>0</v>
      </c>
      <c r="U29" s="148">
        <f t="shared" si="33"/>
        <v>0</v>
      </c>
      <c r="V29" s="327">
        <f t="shared" si="34"/>
        <v>1</v>
      </c>
      <c r="W29" s="89"/>
      <c r="X29" s="226"/>
      <c r="Y29" s="148"/>
      <c r="Z29" s="148"/>
      <c r="AA29" s="148"/>
      <c r="AB29" s="148"/>
      <c r="AC29" s="280" t="s">
        <v>120</v>
      </c>
      <c r="AD29" s="280" t="s">
        <v>119</v>
      </c>
      <c r="AE29" s="280" t="s">
        <v>119</v>
      </c>
      <c r="AF29" s="280" t="s">
        <v>119</v>
      </c>
      <c r="AG29" s="280" t="s">
        <v>119</v>
      </c>
      <c r="AH29" s="280" t="s">
        <v>119</v>
      </c>
      <c r="AI29" s="280" t="s">
        <v>119</v>
      </c>
      <c r="AJ29" s="280" t="s">
        <v>119</v>
      </c>
      <c r="AK29" s="280" t="s">
        <v>119</v>
      </c>
      <c r="AL29" s="280" t="s">
        <v>119</v>
      </c>
      <c r="AM29" s="280" t="s">
        <v>119</v>
      </c>
      <c r="AN29" s="148"/>
      <c r="AO29" s="148"/>
      <c r="AP29" s="280" t="s">
        <v>119</v>
      </c>
      <c r="AQ29" s="280" t="s">
        <v>119</v>
      </c>
      <c r="AR29" s="148"/>
      <c r="AS29" s="280" t="s">
        <v>120</v>
      </c>
      <c r="AT29" s="280" t="s">
        <v>119</v>
      </c>
      <c r="AU29" s="280" t="s">
        <v>119</v>
      </c>
      <c r="AV29" s="280" t="s">
        <v>119</v>
      </c>
      <c r="AW29" s="148"/>
      <c r="AX29" s="280" t="s">
        <v>119</v>
      </c>
      <c r="AY29" s="280" t="s">
        <v>119</v>
      </c>
      <c r="AZ29" s="280" t="s">
        <v>119</v>
      </c>
      <c r="BA29" s="280" t="s">
        <v>119</v>
      </c>
      <c r="BB29" s="280" t="s">
        <v>119</v>
      </c>
      <c r="BC29" s="280" t="s">
        <v>119</v>
      </c>
      <c r="BD29" s="280" t="s">
        <v>120</v>
      </c>
      <c r="BE29" s="280" t="s">
        <v>119</v>
      </c>
      <c r="BF29" s="148"/>
      <c r="BG29" s="280" t="s">
        <v>120</v>
      </c>
      <c r="BH29" s="148"/>
      <c r="BI29" s="280" t="s">
        <v>119</v>
      </c>
      <c r="BJ29" s="148"/>
      <c r="BK29" s="148"/>
      <c r="BL29" s="148"/>
      <c r="BM29" s="148"/>
      <c r="BN29" s="148"/>
      <c r="BO29" s="225"/>
      <c r="BP29" s="220"/>
      <c r="BQ29" s="226"/>
      <c r="BR29" s="148"/>
      <c r="BS29" s="148"/>
      <c r="BT29" s="148"/>
      <c r="BU29" s="148">
        <v>30</v>
      </c>
      <c r="BV29" s="280">
        <v>25</v>
      </c>
      <c r="BW29" s="280">
        <v>90</v>
      </c>
      <c r="BX29" s="280">
        <v>90</v>
      </c>
      <c r="BY29" s="280">
        <v>90</v>
      </c>
      <c r="BZ29" s="280">
        <v>90</v>
      </c>
      <c r="CA29" s="280">
        <v>83</v>
      </c>
      <c r="CB29" s="280">
        <v>90</v>
      </c>
      <c r="CC29" s="280">
        <v>90</v>
      </c>
      <c r="CD29" s="280">
        <v>90</v>
      </c>
      <c r="CE29" s="280">
        <v>90</v>
      </c>
      <c r="CF29" s="280">
        <v>90</v>
      </c>
      <c r="CG29" s="148"/>
      <c r="CH29" s="148"/>
      <c r="CI29" s="280">
        <v>90</v>
      </c>
      <c r="CJ29" s="280">
        <v>45</v>
      </c>
      <c r="CK29" s="148"/>
      <c r="CL29" s="280">
        <v>33</v>
      </c>
      <c r="CM29" s="280">
        <v>55</v>
      </c>
      <c r="CN29" s="280">
        <v>45</v>
      </c>
      <c r="CO29" s="280">
        <v>71</v>
      </c>
      <c r="CP29" s="297" t="s">
        <v>147</v>
      </c>
      <c r="CQ29" s="280">
        <v>90</v>
      </c>
      <c r="CR29" s="280">
        <v>90</v>
      </c>
      <c r="CS29" s="280">
        <v>90</v>
      </c>
      <c r="CT29" s="280">
        <v>45</v>
      </c>
      <c r="CU29" s="280">
        <v>58</v>
      </c>
      <c r="CV29" s="280">
        <v>65</v>
      </c>
      <c r="CW29" s="280">
        <v>76</v>
      </c>
      <c r="CX29" s="280">
        <v>45</v>
      </c>
      <c r="CY29" s="148"/>
      <c r="CZ29" s="280">
        <v>37</v>
      </c>
      <c r="DA29" s="148"/>
      <c r="DB29" s="280">
        <v>90</v>
      </c>
      <c r="DC29" s="148"/>
      <c r="DD29" s="148"/>
      <c r="DE29" s="148"/>
      <c r="DF29" s="148"/>
      <c r="DG29" s="148"/>
      <c r="DH29" s="225"/>
      <c r="DI29" s="89"/>
      <c r="DJ29" s="226"/>
      <c r="DK29" s="148"/>
      <c r="DL29" s="148"/>
      <c r="DM29" s="148"/>
      <c r="DN29" s="280" t="s">
        <v>139</v>
      </c>
      <c r="DO29" s="280" t="s">
        <v>139</v>
      </c>
      <c r="DP29" s="280"/>
      <c r="DQ29" s="280"/>
      <c r="DR29" s="280"/>
      <c r="DS29" s="280"/>
      <c r="DT29" s="280" t="s">
        <v>141</v>
      </c>
      <c r="DU29" s="280"/>
      <c r="DV29" s="280"/>
      <c r="DW29" s="280"/>
      <c r="DX29" s="280"/>
      <c r="DY29" s="280"/>
      <c r="DZ29" s="280"/>
      <c r="EA29" s="148"/>
      <c r="EB29" s="148"/>
      <c r="EC29" s="280" t="s">
        <v>141</v>
      </c>
      <c r="ED29" s="148"/>
      <c r="EE29" s="280" t="s">
        <v>139</v>
      </c>
      <c r="EF29" s="280" t="s">
        <v>141</v>
      </c>
      <c r="EG29" s="280" t="s">
        <v>141</v>
      </c>
      <c r="EH29" s="280" t="s">
        <v>141</v>
      </c>
      <c r="EI29" s="148"/>
      <c r="EJ29" s="280"/>
      <c r="EK29" s="280"/>
      <c r="EL29" s="148"/>
      <c r="EM29" s="280" t="s">
        <v>141</v>
      </c>
      <c r="EN29" s="280" t="s">
        <v>141</v>
      </c>
      <c r="EO29" s="280" t="s">
        <v>141</v>
      </c>
      <c r="EP29" s="280" t="s">
        <v>139</v>
      </c>
      <c r="EQ29" s="280" t="s">
        <v>141</v>
      </c>
      <c r="ER29" s="148"/>
      <c r="ES29" s="280" t="s">
        <v>139</v>
      </c>
      <c r="ET29" s="148"/>
      <c r="EU29" s="280"/>
      <c r="EV29" s="148"/>
      <c r="EW29" s="148"/>
      <c r="EX29" s="148"/>
      <c r="EY29" s="148"/>
      <c r="EZ29" s="148"/>
      <c r="FA29" s="160"/>
      <c r="FB29" s="244">
        <f t="shared" si="24"/>
        <v>8</v>
      </c>
      <c r="FC29" s="242">
        <f t="shared" si="35"/>
        <v>0</v>
      </c>
      <c r="FD29" s="238">
        <f t="shared" si="36"/>
        <v>0</v>
      </c>
      <c r="FE29" s="226"/>
      <c r="FF29" s="148"/>
      <c r="FG29" s="148"/>
      <c r="FH29" s="148"/>
      <c r="FI29" s="286">
        <v>1</v>
      </c>
      <c r="FJ29" s="148"/>
      <c r="FK29" s="148"/>
      <c r="FL29" s="148"/>
      <c r="FM29" s="148"/>
      <c r="FN29" s="148"/>
      <c r="FO29" s="148"/>
      <c r="FP29" s="148"/>
      <c r="FQ29" s="286">
        <v>1</v>
      </c>
      <c r="FR29" s="148"/>
      <c r="FS29" s="148"/>
      <c r="FT29" s="286">
        <v>1</v>
      </c>
      <c r="FU29" s="148"/>
      <c r="FV29" s="148"/>
      <c r="FW29" s="148"/>
      <c r="FX29" s="148"/>
      <c r="FY29" s="148"/>
      <c r="FZ29" s="148"/>
      <c r="GA29" s="286">
        <v>1</v>
      </c>
      <c r="GB29" s="148"/>
      <c r="GC29" s="286">
        <v>1</v>
      </c>
      <c r="GD29" s="297" t="s">
        <v>147</v>
      </c>
      <c r="GE29" s="148"/>
      <c r="GF29" s="286">
        <v>1</v>
      </c>
      <c r="GG29" s="148"/>
      <c r="GH29" s="148"/>
      <c r="GI29" s="148"/>
      <c r="GJ29" s="286">
        <v>1</v>
      </c>
      <c r="GK29" s="148"/>
      <c r="GL29" s="148"/>
      <c r="GM29" s="148"/>
      <c r="GN29" s="148"/>
      <c r="GO29" s="148"/>
      <c r="GP29" s="286">
        <v>1</v>
      </c>
      <c r="GQ29" s="148"/>
      <c r="GR29" s="148"/>
      <c r="GS29" s="148"/>
      <c r="GT29" s="148"/>
      <c r="GU29" s="148"/>
      <c r="GV29" s="160"/>
      <c r="GW29" s="153"/>
      <c r="GX29" s="148"/>
      <c r="GY29" s="154"/>
      <c r="GZ29" s="155"/>
      <c r="HA29" s="184">
        <f t="shared" si="37"/>
        <v>1</v>
      </c>
      <c r="HB29" s="270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>
        <v>1</v>
      </c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8"/>
      <c r="IN29" s="302"/>
      <c r="IO29" s="267"/>
      <c r="IP29" s="267"/>
      <c r="IQ29" s="267"/>
      <c r="IR29" s="154"/>
      <c r="IS29" s="268"/>
      <c r="IT29" s="156"/>
      <c r="IU29" s="156"/>
      <c r="IV29" s="156"/>
    </row>
    <row r="30" spans="1:256" s="163" customFormat="1" ht="12.75">
      <c r="A30" s="266" t="s">
        <v>104</v>
      </c>
      <c r="B30" s="276" t="s">
        <v>116</v>
      </c>
      <c r="C30" s="355">
        <f t="shared" si="16"/>
        <v>24</v>
      </c>
      <c r="D30" s="356">
        <f t="shared" si="39"/>
        <v>24</v>
      </c>
      <c r="E30" s="148">
        <f t="shared" si="18"/>
        <v>20</v>
      </c>
      <c r="F30" s="356">
        <f t="shared" si="19"/>
        <v>3</v>
      </c>
      <c r="G30" s="356">
        <f t="shared" si="20"/>
        <v>0</v>
      </c>
      <c r="H30" s="148">
        <f t="shared" si="21"/>
        <v>1</v>
      </c>
      <c r="I30" s="149">
        <f t="shared" si="22"/>
        <v>2021</v>
      </c>
      <c r="J30" s="150">
        <f t="shared" si="23"/>
        <v>84.20833333333333</v>
      </c>
      <c r="K30" s="150">
        <f>ABS(I30*100/I1)</f>
        <v>59.09356725146199</v>
      </c>
      <c r="L30" s="149">
        <f>K1</f>
        <v>38</v>
      </c>
      <c r="M30" s="331">
        <f t="shared" si="25"/>
        <v>24</v>
      </c>
      <c r="N30" s="149">
        <f t="shared" si="26"/>
        <v>0</v>
      </c>
      <c r="O30" s="149">
        <f t="shared" si="27"/>
        <v>0</v>
      </c>
      <c r="P30" s="149">
        <f t="shared" si="28"/>
        <v>0</v>
      </c>
      <c r="Q30" s="149">
        <f t="shared" si="29"/>
        <v>0</v>
      </c>
      <c r="R30" s="151">
        <f t="shared" si="30"/>
        <v>7</v>
      </c>
      <c r="S30" s="148">
        <f t="shared" si="31"/>
        <v>1</v>
      </c>
      <c r="T30" s="148">
        <f t="shared" si="32"/>
        <v>0</v>
      </c>
      <c r="U30" s="148">
        <f t="shared" si="33"/>
        <v>1</v>
      </c>
      <c r="V30" s="327">
        <f t="shared" si="34"/>
        <v>2</v>
      </c>
      <c r="W30" s="89"/>
      <c r="X30" s="277" t="s">
        <v>119</v>
      </c>
      <c r="Y30" s="280" t="s">
        <v>119</v>
      </c>
      <c r="Z30" s="280" t="s">
        <v>119</v>
      </c>
      <c r="AA30" s="280" t="s">
        <v>119</v>
      </c>
      <c r="AB30" s="280" t="s">
        <v>119</v>
      </c>
      <c r="AC30" s="280" t="s">
        <v>119</v>
      </c>
      <c r="AD30" s="148"/>
      <c r="AE30" s="280" t="s">
        <v>119</v>
      </c>
      <c r="AF30" s="280" t="s">
        <v>119</v>
      </c>
      <c r="AG30" s="280" t="s">
        <v>119</v>
      </c>
      <c r="AH30" s="280" t="s">
        <v>119</v>
      </c>
      <c r="AI30" s="280" t="s">
        <v>119</v>
      </c>
      <c r="AJ30" s="148"/>
      <c r="AK30" s="280" t="s">
        <v>119</v>
      </c>
      <c r="AL30" s="280" t="s">
        <v>119</v>
      </c>
      <c r="AM30" s="148"/>
      <c r="AN30" s="148"/>
      <c r="AO30" s="148"/>
      <c r="AP30" s="148"/>
      <c r="AQ30" s="280" t="s">
        <v>119</v>
      </c>
      <c r="AR30" s="148"/>
      <c r="AS30" s="148"/>
      <c r="AT30" s="280" t="s">
        <v>119</v>
      </c>
      <c r="AU30" s="280" t="s">
        <v>119</v>
      </c>
      <c r="AV30" s="148"/>
      <c r="AW30" s="280" t="s">
        <v>119</v>
      </c>
      <c r="AX30" s="280" t="s">
        <v>119</v>
      </c>
      <c r="AY30" s="280" t="s">
        <v>119</v>
      </c>
      <c r="AZ30" s="280" t="s">
        <v>119</v>
      </c>
      <c r="BA30" s="280" t="s">
        <v>119</v>
      </c>
      <c r="BB30" s="280" t="s">
        <v>119</v>
      </c>
      <c r="BC30" s="280" t="s">
        <v>119</v>
      </c>
      <c r="BD30" s="280" t="s">
        <v>119</v>
      </c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225"/>
      <c r="BP30" s="220"/>
      <c r="BQ30" s="277">
        <v>90</v>
      </c>
      <c r="BR30" s="280">
        <v>90</v>
      </c>
      <c r="BS30" s="280">
        <v>90</v>
      </c>
      <c r="BT30" s="280">
        <v>90</v>
      </c>
      <c r="BU30" s="280">
        <v>90</v>
      </c>
      <c r="BV30" s="280">
        <v>90</v>
      </c>
      <c r="BW30" s="148"/>
      <c r="BX30" s="280">
        <v>90</v>
      </c>
      <c r="BY30" s="280">
        <v>90</v>
      </c>
      <c r="BZ30" s="280">
        <v>90</v>
      </c>
      <c r="CA30" s="280">
        <v>90</v>
      </c>
      <c r="CB30" s="280">
        <v>90</v>
      </c>
      <c r="CC30" s="297" t="s">
        <v>147</v>
      </c>
      <c r="CD30" s="280">
        <v>90</v>
      </c>
      <c r="CE30" s="280">
        <v>90</v>
      </c>
      <c r="CF30" s="148"/>
      <c r="CG30" s="148"/>
      <c r="CH30" s="148"/>
      <c r="CI30" s="148"/>
      <c r="CJ30" s="329">
        <v>85</v>
      </c>
      <c r="CK30" s="148"/>
      <c r="CL30" s="148"/>
      <c r="CM30" s="280">
        <v>45</v>
      </c>
      <c r="CN30" s="280">
        <v>90</v>
      </c>
      <c r="CO30" s="148"/>
      <c r="CP30" s="280">
        <v>90</v>
      </c>
      <c r="CQ30" s="280">
        <v>90</v>
      </c>
      <c r="CR30" s="280">
        <v>90</v>
      </c>
      <c r="CS30" s="280">
        <v>90</v>
      </c>
      <c r="CT30" s="280">
        <v>77</v>
      </c>
      <c r="CU30" s="280">
        <v>90</v>
      </c>
      <c r="CV30" s="280">
        <v>90</v>
      </c>
      <c r="CW30" s="280">
        <v>14</v>
      </c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225"/>
      <c r="DI30" s="89"/>
      <c r="DJ30" s="277"/>
      <c r="DK30" s="280"/>
      <c r="DL30" s="280"/>
      <c r="DM30" s="280"/>
      <c r="DN30" s="280"/>
      <c r="DO30" s="148"/>
      <c r="DP30" s="148"/>
      <c r="DQ30" s="280"/>
      <c r="DR30" s="280"/>
      <c r="DS30" s="280"/>
      <c r="DT30" s="280"/>
      <c r="DU30" s="280"/>
      <c r="DV30" s="148"/>
      <c r="DW30" s="280"/>
      <c r="DX30" s="280"/>
      <c r="DY30" s="148"/>
      <c r="DZ30" s="280"/>
      <c r="EA30" s="148"/>
      <c r="EB30" s="148"/>
      <c r="EC30" s="148"/>
      <c r="ED30" s="148"/>
      <c r="EE30" s="148"/>
      <c r="EF30" s="280" t="s">
        <v>141</v>
      </c>
      <c r="EG30" s="280"/>
      <c r="EH30" s="148"/>
      <c r="EI30" s="280"/>
      <c r="EJ30" s="280"/>
      <c r="EK30" s="280"/>
      <c r="EL30" s="148"/>
      <c r="EM30" s="280" t="s">
        <v>141</v>
      </c>
      <c r="EN30" s="280"/>
      <c r="EO30" s="280"/>
      <c r="EP30" s="280" t="s">
        <v>141</v>
      </c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60"/>
      <c r="FB30" s="244">
        <f t="shared" si="24"/>
        <v>7</v>
      </c>
      <c r="FC30" s="242">
        <f t="shared" si="35"/>
        <v>1</v>
      </c>
      <c r="FD30" s="238">
        <f t="shared" si="36"/>
        <v>0</v>
      </c>
      <c r="FE30" s="286">
        <v>1</v>
      </c>
      <c r="FF30" s="148"/>
      <c r="FG30" s="148"/>
      <c r="FH30" s="148"/>
      <c r="FI30" s="148"/>
      <c r="FJ30" s="286">
        <v>1</v>
      </c>
      <c r="FK30" s="148"/>
      <c r="FL30" s="148"/>
      <c r="FM30" s="148"/>
      <c r="FN30" s="286">
        <v>1</v>
      </c>
      <c r="FO30" s="148"/>
      <c r="FP30" s="286">
        <v>1</v>
      </c>
      <c r="FQ30" s="297" t="s">
        <v>147</v>
      </c>
      <c r="FR30" s="286">
        <v>1</v>
      </c>
      <c r="FS30" s="148"/>
      <c r="FT30" s="297" t="s">
        <v>147</v>
      </c>
      <c r="FU30" s="148"/>
      <c r="FV30" s="148"/>
      <c r="FW30" s="148"/>
      <c r="FX30" s="298">
        <v>2</v>
      </c>
      <c r="FY30" s="297" t="s">
        <v>147</v>
      </c>
      <c r="FZ30" s="148"/>
      <c r="GA30" s="148"/>
      <c r="GB30" s="148"/>
      <c r="GC30" s="148"/>
      <c r="GD30" s="148"/>
      <c r="GE30" s="148"/>
      <c r="GF30" s="148"/>
      <c r="GG30" s="286">
        <v>1</v>
      </c>
      <c r="GH30" s="148"/>
      <c r="GI30" s="286">
        <v>1</v>
      </c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60"/>
      <c r="GW30" s="153"/>
      <c r="GX30" s="148"/>
      <c r="GY30" s="148"/>
      <c r="GZ30" s="160"/>
      <c r="HA30" s="184">
        <f t="shared" si="37"/>
        <v>2</v>
      </c>
      <c r="HB30" s="270"/>
      <c r="HC30" s="267"/>
      <c r="HD30" s="267"/>
      <c r="HE30" s="267"/>
      <c r="HF30" s="267"/>
      <c r="HG30" s="267"/>
      <c r="HH30" s="267"/>
      <c r="HI30" s="267"/>
      <c r="HJ30" s="267"/>
      <c r="HK30" s="267">
        <v>1</v>
      </c>
      <c r="HL30" s="267"/>
      <c r="HM30" s="267"/>
      <c r="HN30" s="267"/>
      <c r="HO30" s="267"/>
      <c r="HP30" s="267"/>
      <c r="HQ30" s="267"/>
      <c r="HR30" s="267"/>
      <c r="HS30" s="267"/>
      <c r="HT30" s="267"/>
      <c r="HU30" s="267"/>
      <c r="HV30" s="267"/>
      <c r="HW30" s="267"/>
      <c r="HX30" s="267"/>
      <c r="HY30" s="267"/>
      <c r="HZ30" s="267"/>
      <c r="IA30" s="267"/>
      <c r="IB30" s="267">
        <v>1</v>
      </c>
      <c r="IC30" s="267"/>
      <c r="ID30" s="267"/>
      <c r="IE30" s="267"/>
      <c r="IF30" s="267"/>
      <c r="IG30" s="267"/>
      <c r="IH30" s="267"/>
      <c r="II30" s="267"/>
      <c r="IJ30" s="267"/>
      <c r="IK30" s="267"/>
      <c r="IL30" s="267"/>
      <c r="IM30" s="268"/>
      <c r="IN30" s="302"/>
      <c r="IO30" s="267"/>
      <c r="IP30" s="267"/>
      <c r="IQ30" s="267"/>
      <c r="IR30" s="148"/>
      <c r="IS30" s="268"/>
      <c r="IT30" s="157"/>
      <c r="IU30" s="157"/>
      <c r="IV30" s="157"/>
    </row>
    <row r="31" spans="1:256" s="164" customFormat="1" ht="12.75">
      <c r="A31" s="266" t="s">
        <v>105</v>
      </c>
      <c r="B31" s="276" t="s">
        <v>114</v>
      </c>
      <c r="C31" s="355">
        <f t="shared" si="16"/>
        <v>2</v>
      </c>
      <c r="D31" s="356">
        <f t="shared" si="39"/>
        <v>0</v>
      </c>
      <c r="E31" s="148">
        <f t="shared" si="18"/>
        <v>0</v>
      </c>
      <c r="F31" s="356">
        <f t="shared" si="19"/>
        <v>0</v>
      </c>
      <c r="G31" s="356">
        <f t="shared" si="20"/>
        <v>2</v>
      </c>
      <c r="H31" s="148">
        <f t="shared" si="21"/>
        <v>0</v>
      </c>
      <c r="I31" s="149">
        <f t="shared" si="22"/>
        <v>36</v>
      </c>
      <c r="J31" s="150">
        <f t="shared" si="23"/>
        <v>18</v>
      </c>
      <c r="K31" s="150">
        <f>ABS(I31*100/I1)</f>
        <v>1.0526315789473684</v>
      </c>
      <c r="L31" s="149">
        <v>7</v>
      </c>
      <c r="M31" s="331">
        <f t="shared" si="25"/>
        <v>2</v>
      </c>
      <c r="N31" s="149">
        <f t="shared" si="26"/>
        <v>0</v>
      </c>
      <c r="O31" s="149">
        <f t="shared" si="27"/>
        <v>0</v>
      </c>
      <c r="P31" s="149">
        <f t="shared" si="28"/>
        <v>0</v>
      </c>
      <c r="Q31" s="149">
        <f t="shared" si="29"/>
        <v>0</v>
      </c>
      <c r="R31" s="151">
        <f t="shared" si="30"/>
        <v>0</v>
      </c>
      <c r="S31" s="148">
        <f t="shared" si="31"/>
        <v>0</v>
      </c>
      <c r="T31" s="148">
        <f t="shared" si="32"/>
        <v>0</v>
      </c>
      <c r="U31" s="148">
        <f t="shared" si="33"/>
        <v>0</v>
      </c>
      <c r="V31" s="327">
        <f t="shared" si="34"/>
        <v>0</v>
      </c>
      <c r="W31" s="89"/>
      <c r="X31" s="226"/>
      <c r="Y31" s="148"/>
      <c r="Z31" s="280" t="s">
        <v>120</v>
      </c>
      <c r="AA31" s="148"/>
      <c r="AB31" s="148"/>
      <c r="AC31" s="148"/>
      <c r="AD31" s="280" t="s">
        <v>120</v>
      </c>
      <c r="AE31" s="280" t="s">
        <v>138</v>
      </c>
      <c r="AF31" s="280" t="s">
        <v>138</v>
      </c>
      <c r="AG31" s="280" t="s">
        <v>138</v>
      </c>
      <c r="AH31" s="280" t="s">
        <v>138</v>
      </c>
      <c r="AI31" s="280" t="s">
        <v>138</v>
      </c>
      <c r="AJ31" s="280" t="s">
        <v>138</v>
      </c>
      <c r="AK31" s="280" t="s">
        <v>138</v>
      </c>
      <c r="AL31" s="280" t="s">
        <v>138</v>
      </c>
      <c r="AM31" s="280" t="s">
        <v>138</v>
      </c>
      <c r="AN31" s="280" t="s">
        <v>138</v>
      </c>
      <c r="AO31" s="280" t="s">
        <v>138</v>
      </c>
      <c r="AP31" s="280" t="s">
        <v>138</v>
      </c>
      <c r="AQ31" s="280" t="s">
        <v>138</v>
      </c>
      <c r="AR31" s="280" t="s">
        <v>138</v>
      </c>
      <c r="AS31" s="280" t="s">
        <v>138</v>
      </c>
      <c r="AT31" s="280" t="s">
        <v>138</v>
      </c>
      <c r="AU31" s="280" t="s">
        <v>138</v>
      </c>
      <c r="AV31" s="280" t="s">
        <v>138</v>
      </c>
      <c r="AW31" s="280" t="s">
        <v>138</v>
      </c>
      <c r="AX31" s="280" t="s">
        <v>138</v>
      </c>
      <c r="AY31" s="280" t="s">
        <v>138</v>
      </c>
      <c r="AZ31" s="280" t="s">
        <v>138</v>
      </c>
      <c r="BA31" s="280" t="s">
        <v>138</v>
      </c>
      <c r="BB31" s="280" t="s">
        <v>138</v>
      </c>
      <c r="BC31" s="280" t="s">
        <v>138</v>
      </c>
      <c r="BD31" s="280" t="s">
        <v>138</v>
      </c>
      <c r="BE31" s="280" t="s">
        <v>138</v>
      </c>
      <c r="BF31" s="280" t="s">
        <v>138</v>
      </c>
      <c r="BG31" s="280" t="s">
        <v>138</v>
      </c>
      <c r="BH31" s="280" t="s">
        <v>138</v>
      </c>
      <c r="BI31" s="280" t="s">
        <v>138</v>
      </c>
      <c r="BJ31" s="148"/>
      <c r="BK31" s="148"/>
      <c r="BL31" s="148"/>
      <c r="BM31" s="148"/>
      <c r="BN31" s="148"/>
      <c r="BO31" s="225"/>
      <c r="BP31" s="220"/>
      <c r="BQ31" s="226"/>
      <c r="BR31" s="148"/>
      <c r="BS31" s="280">
        <v>15</v>
      </c>
      <c r="BT31" s="148"/>
      <c r="BU31" s="148"/>
      <c r="BV31" s="148"/>
      <c r="BW31" s="280">
        <v>21</v>
      </c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148"/>
      <c r="DD31" s="148"/>
      <c r="DE31" s="148"/>
      <c r="DF31" s="148"/>
      <c r="DG31" s="148"/>
      <c r="DH31" s="225"/>
      <c r="DI31" s="89"/>
      <c r="DJ31" s="226"/>
      <c r="DK31" s="148"/>
      <c r="DL31" s="280" t="s">
        <v>139</v>
      </c>
      <c r="DM31" s="148"/>
      <c r="DN31" s="148"/>
      <c r="DO31" s="280"/>
      <c r="DP31" s="280" t="s">
        <v>139</v>
      </c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148"/>
      <c r="EW31" s="148"/>
      <c r="EX31" s="148"/>
      <c r="EY31" s="148"/>
      <c r="EZ31" s="148"/>
      <c r="FA31" s="160"/>
      <c r="FB31" s="244">
        <f t="shared" si="24"/>
        <v>0</v>
      </c>
      <c r="FC31" s="242">
        <f t="shared" si="35"/>
        <v>0</v>
      </c>
      <c r="FD31" s="238">
        <f t="shared" si="36"/>
        <v>0</v>
      </c>
      <c r="FE31" s="226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60"/>
      <c r="GW31" s="153"/>
      <c r="GX31" s="148"/>
      <c r="GY31" s="154"/>
      <c r="GZ31" s="155"/>
      <c r="HA31" s="184">
        <f t="shared" si="37"/>
        <v>0</v>
      </c>
      <c r="HB31" s="270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7"/>
      <c r="HQ31" s="267"/>
      <c r="HR31" s="267"/>
      <c r="HS31" s="267"/>
      <c r="HT31" s="267"/>
      <c r="HU31" s="267"/>
      <c r="HV31" s="267"/>
      <c r="HW31" s="267"/>
      <c r="HX31" s="267"/>
      <c r="HY31" s="267"/>
      <c r="HZ31" s="267"/>
      <c r="IA31" s="267"/>
      <c r="IB31" s="267"/>
      <c r="IC31" s="267"/>
      <c r="ID31" s="267"/>
      <c r="IE31" s="267"/>
      <c r="IF31" s="267"/>
      <c r="IG31" s="267"/>
      <c r="IH31" s="267"/>
      <c r="II31" s="267"/>
      <c r="IJ31" s="267"/>
      <c r="IK31" s="267"/>
      <c r="IL31" s="267"/>
      <c r="IM31" s="268"/>
      <c r="IN31" s="302"/>
      <c r="IO31" s="267"/>
      <c r="IP31" s="267"/>
      <c r="IQ31" s="267"/>
      <c r="IR31" s="154"/>
      <c r="IS31" s="268"/>
      <c r="IT31" s="156"/>
      <c r="IU31" s="156"/>
      <c r="IV31" s="156"/>
    </row>
    <row r="32" spans="1:256" ht="12.75" hidden="1">
      <c r="A32" s="112"/>
      <c r="B32" s="91"/>
      <c r="C32" s="22">
        <f t="shared" si="16"/>
        <v>0</v>
      </c>
      <c r="D32" s="16">
        <f t="shared" si="39"/>
        <v>0</v>
      </c>
      <c r="E32" s="66">
        <f t="shared" si="18"/>
        <v>0</v>
      </c>
      <c r="F32" s="16">
        <f t="shared" si="19"/>
        <v>0</v>
      </c>
      <c r="G32" s="16">
        <f t="shared" si="20"/>
        <v>0</v>
      </c>
      <c r="H32" s="66">
        <f t="shared" si="21"/>
        <v>0</v>
      </c>
      <c r="I32" s="67">
        <f t="shared" si="22"/>
        <v>0</v>
      </c>
      <c r="J32" s="68" t="e">
        <f t="shared" si="23"/>
        <v>#DIV/0!</v>
      </c>
      <c r="K32" s="68">
        <f>ABS(I32*100/I1)</f>
        <v>0</v>
      </c>
      <c r="L32" s="67">
        <f>K1</f>
        <v>38</v>
      </c>
      <c r="M32" s="331">
        <f t="shared" si="25"/>
        <v>0</v>
      </c>
      <c r="N32" s="67">
        <f>SUM(O32:Q32)</f>
        <v>0</v>
      </c>
      <c r="O32" s="67">
        <f t="shared" si="27"/>
        <v>0</v>
      </c>
      <c r="P32" s="67">
        <f t="shared" si="28"/>
        <v>0</v>
      </c>
      <c r="Q32" s="67">
        <f t="shared" si="29"/>
        <v>0</v>
      </c>
      <c r="R32" s="151">
        <f t="shared" si="30"/>
        <v>0</v>
      </c>
      <c r="S32" s="148">
        <f t="shared" si="31"/>
        <v>0</v>
      </c>
      <c r="T32" s="148">
        <f t="shared" si="32"/>
        <v>0</v>
      </c>
      <c r="U32" s="148">
        <f t="shared" si="33"/>
        <v>0</v>
      </c>
      <c r="V32" s="327">
        <f t="shared" si="34"/>
        <v>0</v>
      </c>
      <c r="W32" s="89"/>
      <c r="X32" s="213"/>
      <c r="Y32" s="66"/>
      <c r="Z32" s="66"/>
      <c r="AA32" s="66"/>
      <c r="AB32" s="66"/>
      <c r="AC32" s="28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91"/>
      <c r="BP32" s="220"/>
      <c r="BQ32" s="213"/>
      <c r="BR32" s="66"/>
      <c r="BS32" s="66"/>
      <c r="BT32" s="66"/>
      <c r="BU32" s="66"/>
      <c r="BV32" s="28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353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91"/>
      <c r="DI32" s="89"/>
      <c r="DJ32" s="213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148"/>
      <c r="EA32" s="66"/>
      <c r="EB32" s="148"/>
      <c r="EC32" s="286"/>
      <c r="ED32" s="286"/>
      <c r="EE32" s="66"/>
      <c r="EF32" s="66"/>
      <c r="EG32" s="66"/>
      <c r="EH32" s="66"/>
      <c r="EI32" s="66"/>
      <c r="EJ32" s="66"/>
      <c r="EK32" s="66"/>
      <c r="EL32" s="286"/>
      <c r="EM32" s="66"/>
      <c r="EN32" s="66"/>
      <c r="EO32" s="66"/>
      <c r="EP32" s="66"/>
      <c r="EQ32" s="66"/>
      <c r="ER32" s="286"/>
      <c r="ES32" s="66"/>
      <c r="ET32" s="66"/>
      <c r="EU32" s="66"/>
      <c r="EV32" s="66"/>
      <c r="EW32" s="66"/>
      <c r="EX32" s="66"/>
      <c r="EY32" s="66"/>
      <c r="EZ32" s="66"/>
      <c r="FA32" s="92"/>
      <c r="FB32" s="244">
        <f t="shared" si="24"/>
        <v>0</v>
      </c>
      <c r="FC32" s="242">
        <f t="shared" si="35"/>
        <v>0</v>
      </c>
      <c r="FD32" s="238">
        <f t="shared" si="36"/>
        <v>0</v>
      </c>
      <c r="FE32" s="213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92"/>
      <c r="GW32" s="90"/>
      <c r="GX32" s="66"/>
      <c r="GY32" s="116"/>
      <c r="GZ32" s="117"/>
      <c r="HA32" s="216">
        <f t="shared" si="37"/>
        <v>0</v>
      </c>
      <c r="HB32" s="250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251"/>
      <c r="IN32" s="303"/>
      <c r="IO32" s="186"/>
      <c r="IP32" s="186"/>
      <c r="IQ32" s="186"/>
      <c r="IR32" s="116"/>
      <c r="IS32" s="251"/>
      <c r="IT32" s="128"/>
      <c r="IU32" s="128"/>
      <c r="IV32" s="128"/>
    </row>
    <row r="33" spans="1:256" s="2" customFormat="1" ht="12.75" hidden="1">
      <c r="A33" s="112"/>
      <c r="B33" s="91"/>
      <c r="C33" s="22">
        <f t="shared" si="16"/>
        <v>0</v>
      </c>
      <c r="D33" s="16">
        <f t="shared" si="39"/>
        <v>0</v>
      </c>
      <c r="E33" s="66">
        <f t="shared" si="18"/>
        <v>0</v>
      </c>
      <c r="F33" s="16">
        <f t="shared" si="19"/>
        <v>0</v>
      </c>
      <c r="G33" s="16">
        <f t="shared" si="20"/>
        <v>0</v>
      </c>
      <c r="H33" s="66">
        <f t="shared" si="21"/>
        <v>0</v>
      </c>
      <c r="I33" s="67">
        <f t="shared" si="22"/>
        <v>0</v>
      </c>
      <c r="J33" s="68" t="e">
        <f t="shared" si="23"/>
        <v>#DIV/0!</v>
      </c>
      <c r="K33" s="68">
        <f>ABS(I33*100/I1)</f>
        <v>0</v>
      </c>
      <c r="L33" s="67">
        <f>K1</f>
        <v>38</v>
      </c>
      <c r="M33" s="331">
        <f t="shared" si="25"/>
        <v>0</v>
      </c>
      <c r="N33" s="67">
        <f t="shared" si="26"/>
        <v>0</v>
      </c>
      <c r="O33" s="67">
        <f t="shared" si="27"/>
        <v>0</v>
      </c>
      <c r="P33" s="67">
        <f t="shared" si="28"/>
        <v>0</v>
      </c>
      <c r="Q33" s="67">
        <f t="shared" si="29"/>
        <v>0</v>
      </c>
      <c r="R33" s="151">
        <f t="shared" si="30"/>
        <v>0</v>
      </c>
      <c r="S33" s="148">
        <f t="shared" si="31"/>
        <v>0</v>
      </c>
      <c r="T33" s="148">
        <f t="shared" si="32"/>
        <v>0</v>
      </c>
      <c r="U33" s="148">
        <f t="shared" si="33"/>
        <v>0</v>
      </c>
      <c r="V33" s="327">
        <f t="shared" si="34"/>
        <v>0</v>
      </c>
      <c r="W33" s="89"/>
      <c r="X33" s="213"/>
      <c r="Y33" s="66"/>
      <c r="Z33" s="66"/>
      <c r="AA33" s="66"/>
      <c r="AB33" s="66"/>
      <c r="AC33" s="28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91"/>
      <c r="BP33" s="220"/>
      <c r="BQ33" s="213"/>
      <c r="BR33" s="66"/>
      <c r="BS33" s="66"/>
      <c r="BT33" s="66"/>
      <c r="BU33" s="66"/>
      <c r="BV33" s="28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353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91"/>
      <c r="DI33" s="89"/>
      <c r="DJ33" s="213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148"/>
      <c r="EA33" s="66"/>
      <c r="EB33" s="148"/>
      <c r="EC33" s="286"/>
      <c r="ED33" s="286"/>
      <c r="EE33" s="66"/>
      <c r="EF33" s="66"/>
      <c r="EG33" s="66"/>
      <c r="EH33" s="66"/>
      <c r="EI33" s="66"/>
      <c r="EJ33" s="66"/>
      <c r="EK33" s="66"/>
      <c r="EL33" s="286"/>
      <c r="EM33" s="66"/>
      <c r="EN33" s="66"/>
      <c r="EO33" s="66"/>
      <c r="EP33" s="66"/>
      <c r="EQ33" s="66"/>
      <c r="ER33" s="286"/>
      <c r="ES33" s="66"/>
      <c r="ET33" s="66"/>
      <c r="EU33" s="66"/>
      <c r="EV33" s="66"/>
      <c r="EW33" s="66"/>
      <c r="EX33" s="66"/>
      <c r="EY33" s="66"/>
      <c r="EZ33" s="66"/>
      <c r="FA33" s="92"/>
      <c r="FB33" s="244">
        <f t="shared" si="24"/>
        <v>0</v>
      </c>
      <c r="FC33" s="242">
        <f t="shared" si="35"/>
        <v>0</v>
      </c>
      <c r="FD33" s="238">
        <f t="shared" si="36"/>
        <v>0</v>
      </c>
      <c r="FE33" s="213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92"/>
      <c r="GW33" s="90"/>
      <c r="GX33" s="66"/>
      <c r="GY33" s="66"/>
      <c r="GZ33" s="92"/>
      <c r="HA33" s="216">
        <f t="shared" si="37"/>
        <v>0</v>
      </c>
      <c r="HB33" s="250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251"/>
      <c r="IN33" s="303"/>
      <c r="IO33" s="186"/>
      <c r="IP33" s="186"/>
      <c r="IQ33" s="186"/>
      <c r="IR33" s="66"/>
      <c r="IS33" s="251"/>
      <c r="IT33" s="10"/>
      <c r="IU33" s="10"/>
      <c r="IV33" s="10"/>
    </row>
    <row r="34" spans="1:256" ht="12.75">
      <c r="A34" s="265" t="s">
        <v>106</v>
      </c>
      <c r="B34" s="91" t="s">
        <v>60</v>
      </c>
      <c r="C34" s="22">
        <f t="shared" si="16"/>
        <v>1</v>
      </c>
      <c r="D34" s="16">
        <f t="shared" si="39"/>
        <v>0</v>
      </c>
      <c r="E34" s="66">
        <f t="shared" si="18"/>
        <v>0</v>
      </c>
      <c r="F34" s="16">
        <f t="shared" si="19"/>
        <v>0</v>
      </c>
      <c r="G34" s="16">
        <f t="shared" si="20"/>
        <v>1</v>
      </c>
      <c r="H34" s="66">
        <f t="shared" si="21"/>
        <v>0</v>
      </c>
      <c r="I34" s="67">
        <f t="shared" si="22"/>
        <v>19</v>
      </c>
      <c r="J34" s="68">
        <f t="shared" si="23"/>
        <v>19</v>
      </c>
      <c r="K34" s="68">
        <f>ABS(I34*100/I1)</f>
        <v>0.5555555555555556</v>
      </c>
      <c r="L34" s="67">
        <f>K1</f>
        <v>38</v>
      </c>
      <c r="M34" s="331">
        <f t="shared" si="25"/>
        <v>1</v>
      </c>
      <c r="N34" s="67"/>
      <c r="O34" s="67">
        <f t="shared" si="27"/>
        <v>0</v>
      </c>
      <c r="P34" s="67">
        <f t="shared" si="28"/>
        <v>0</v>
      </c>
      <c r="Q34" s="67">
        <f t="shared" si="29"/>
        <v>0</v>
      </c>
      <c r="R34" s="151">
        <f t="shared" si="30"/>
        <v>0</v>
      </c>
      <c r="S34" s="148">
        <f t="shared" si="31"/>
        <v>0</v>
      </c>
      <c r="T34" s="148">
        <f t="shared" si="32"/>
        <v>0</v>
      </c>
      <c r="U34" s="148">
        <f t="shared" si="33"/>
        <v>0</v>
      </c>
      <c r="V34" s="327">
        <f t="shared" si="34"/>
        <v>0</v>
      </c>
      <c r="W34" s="89"/>
      <c r="X34" s="213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281" t="s">
        <v>120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91"/>
      <c r="BP34" s="220"/>
      <c r="BQ34" s="213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353"/>
      <c r="CH34" s="66"/>
      <c r="CI34" s="66"/>
      <c r="CJ34" s="66"/>
      <c r="CK34" s="66"/>
      <c r="CL34" s="66"/>
      <c r="CM34" s="66"/>
      <c r="CN34" s="66"/>
      <c r="CO34" s="281">
        <v>19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91"/>
      <c r="DI34" s="89"/>
      <c r="DJ34" s="213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281" t="s">
        <v>139</v>
      </c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92"/>
      <c r="FB34" s="244">
        <f t="shared" si="24"/>
        <v>0</v>
      </c>
      <c r="FC34" s="242">
        <f t="shared" si="35"/>
        <v>0</v>
      </c>
      <c r="FD34" s="238">
        <f t="shared" si="36"/>
        <v>0</v>
      </c>
      <c r="FE34" s="213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92"/>
      <c r="GW34" s="90"/>
      <c r="GX34" s="66"/>
      <c r="GY34" s="116"/>
      <c r="GZ34" s="117"/>
      <c r="HA34" s="216">
        <f t="shared" si="37"/>
        <v>0</v>
      </c>
      <c r="HB34" s="250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251"/>
      <c r="IN34" s="303"/>
      <c r="IO34" s="186"/>
      <c r="IP34" s="186"/>
      <c r="IQ34" s="186"/>
      <c r="IR34" s="116"/>
      <c r="IS34" s="251"/>
      <c r="IT34" s="128"/>
      <c r="IU34" s="128"/>
      <c r="IV34" s="128"/>
    </row>
    <row r="35" spans="1:256" ht="12.75">
      <c r="A35" s="265" t="s">
        <v>107</v>
      </c>
      <c r="B35" s="91" t="s">
        <v>60</v>
      </c>
      <c r="C35" s="22">
        <f>COUNT(BQ35:DH35)</f>
        <v>32</v>
      </c>
      <c r="D35" s="16">
        <f t="shared" si="39"/>
        <v>22</v>
      </c>
      <c r="E35" s="66">
        <f>COUNTIF(BQ35:DH35,90)</f>
        <v>10</v>
      </c>
      <c r="F35" s="16">
        <f t="shared" si="19"/>
        <v>13</v>
      </c>
      <c r="G35" s="16">
        <f t="shared" si="20"/>
        <v>10</v>
      </c>
      <c r="H35" s="66">
        <f>COUNTIF(BQ35:DH35,"S")</f>
        <v>1</v>
      </c>
      <c r="I35" s="67">
        <f>SUM(BQ35:DH35)</f>
        <v>2010</v>
      </c>
      <c r="J35" s="68">
        <f t="shared" si="23"/>
        <v>62.8125</v>
      </c>
      <c r="K35" s="68">
        <f>ABS(I35*100/I1)</f>
        <v>58.771929824561404</v>
      </c>
      <c r="L35" s="67">
        <f>K1</f>
        <v>38</v>
      </c>
      <c r="M35" s="331">
        <f t="shared" si="25"/>
        <v>32</v>
      </c>
      <c r="N35" s="67"/>
      <c r="O35" s="67">
        <f t="shared" si="27"/>
        <v>0</v>
      </c>
      <c r="P35" s="67">
        <f t="shared" si="28"/>
        <v>0</v>
      </c>
      <c r="Q35" s="67">
        <f t="shared" si="29"/>
        <v>0</v>
      </c>
      <c r="R35" s="151">
        <f t="shared" si="30"/>
        <v>8</v>
      </c>
      <c r="S35" s="148">
        <f t="shared" si="31"/>
        <v>0</v>
      </c>
      <c r="T35" s="148">
        <f t="shared" si="32"/>
        <v>0</v>
      </c>
      <c r="U35" s="148">
        <f t="shared" si="33"/>
        <v>0</v>
      </c>
      <c r="V35" s="327">
        <f t="shared" si="34"/>
        <v>7</v>
      </c>
      <c r="W35" s="89"/>
      <c r="X35" s="278"/>
      <c r="Y35" s="281"/>
      <c r="Z35" s="281" t="s">
        <v>120</v>
      </c>
      <c r="AA35" s="281" t="s">
        <v>120</v>
      </c>
      <c r="AB35" s="281" t="s">
        <v>119</v>
      </c>
      <c r="AC35" s="281" t="s">
        <v>119</v>
      </c>
      <c r="AD35" s="281" t="s">
        <v>119</v>
      </c>
      <c r="AE35" s="281" t="s">
        <v>119</v>
      </c>
      <c r="AF35" s="281" t="s">
        <v>119</v>
      </c>
      <c r="AG35" s="281" t="s">
        <v>119</v>
      </c>
      <c r="AH35" s="281" t="s">
        <v>119</v>
      </c>
      <c r="AI35" s="281" t="s">
        <v>119</v>
      </c>
      <c r="AJ35" s="281" t="s">
        <v>119</v>
      </c>
      <c r="AK35" s="281" t="s">
        <v>119</v>
      </c>
      <c r="AL35" s="281" t="s">
        <v>119</v>
      </c>
      <c r="AM35" s="66"/>
      <c r="AN35" s="281" t="s">
        <v>119</v>
      </c>
      <c r="AO35" s="281" t="s">
        <v>119</v>
      </c>
      <c r="AP35" s="281" t="s">
        <v>120</v>
      </c>
      <c r="AQ35" s="281" t="s">
        <v>119</v>
      </c>
      <c r="AR35" s="281" t="s">
        <v>119</v>
      </c>
      <c r="AS35" s="281" t="s">
        <v>119</v>
      </c>
      <c r="AT35" s="281" t="s">
        <v>120</v>
      </c>
      <c r="AU35" s="281" t="s">
        <v>119</v>
      </c>
      <c r="AV35" s="281" t="s">
        <v>119</v>
      </c>
      <c r="AW35" s="281" t="s">
        <v>119</v>
      </c>
      <c r="AX35" s="281" t="s">
        <v>120</v>
      </c>
      <c r="AY35" s="281" t="s">
        <v>120</v>
      </c>
      <c r="AZ35" s="66"/>
      <c r="BA35" s="281" t="s">
        <v>120</v>
      </c>
      <c r="BB35" s="281" t="s">
        <v>120</v>
      </c>
      <c r="BC35" s="281" t="s">
        <v>119</v>
      </c>
      <c r="BD35" s="66"/>
      <c r="BE35" s="281" t="s">
        <v>119</v>
      </c>
      <c r="BF35" s="66"/>
      <c r="BG35" s="281" t="s">
        <v>120</v>
      </c>
      <c r="BH35" s="281" t="s">
        <v>119</v>
      </c>
      <c r="BI35" s="281" t="s">
        <v>120</v>
      </c>
      <c r="BJ35" s="66"/>
      <c r="BK35" s="66"/>
      <c r="BL35" s="66"/>
      <c r="BM35" s="66"/>
      <c r="BN35" s="66"/>
      <c r="BO35" s="91"/>
      <c r="BP35" s="220"/>
      <c r="BQ35" s="278"/>
      <c r="BR35" s="281"/>
      <c r="BS35" s="281">
        <v>35</v>
      </c>
      <c r="BT35" s="281">
        <v>45</v>
      </c>
      <c r="BU35" s="281">
        <v>60</v>
      </c>
      <c r="BV35" s="281">
        <v>59</v>
      </c>
      <c r="BW35" s="281">
        <v>66</v>
      </c>
      <c r="BX35" s="281">
        <v>67</v>
      </c>
      <c r="BY35" s="281">
        <v>73</v>
      </c>
      <c r="BZ35" s="281">
        <v>87</v>
      </c>
      <c r="CA35" s="281">
        <v>90</v>
      </c>
      <c r="CB35" s="281">
        <v>90</v>
      </c>
      <c r="CC35" s="281">
        <v>90</v>
      </c>
      <c r="CD35" s="281">
        <v>90</v>
      </c>
      <c r="CE35" s="281">
        <v>79</v>
      </c>
      <c r="CF35" s="66"/>
      <c r="CG35" s="352">
        <v>77</v>
      </c>
      <c r="CH35" s="281">
        <v>57</v>
      </c>
      <c r="CI35" s="281">
        <v>26</v>
      </c>
      <c r="CJ35" s="281">
        <v>90</v>
      </c>
      <c r="CK35" s="281">
        <v>90</v>
      </c>
      <c r="CL35" s="281">
        <v>90</v>
      </c>
      <c r="CM35" s="281">
        <v>45</v>
      </c>
      <c r="CN35" s="281">
        <v>90</v>
      </c>
      <c r="CO35" s="281">
        <v>90</v>
      </c>
      <c r="CP35" s="281">
        <v>51</v>
      </c>
      <c r="CQ35" s="281">
        <v>20</v>
      </c>
      <c r="CR35" s="281">
        <v>3</v>
      </c>
      <c r="CS35" s="66"/>
      <c r="CT35" s="281">
        <v>10</v>
      </c>
      <c r="CU35" s="281">
        <v>45</v>
      </c>
      <c r="CV35" s="281">
        <v>59</v>
      </c>
      <c r="CW35" s="66"/>
      <c r="CX35" s="281">
        <v>90</v>
      </c>
      <c r="CY35" s="297" t="s">
        <v>147</v>
      </c>
      <c r="CZ35" s="281">
        <v>45</v>
      </c>
      <c r="DA35" s="281">
        <v>56</v>
      </c>
      <c r="DB35" s="281">
        <v>45</v>
      </c>
      <c r="DC35" s="66"/>
      <c r="DD35" s="66"/>
      <c r="DE35" s="66"/>
      <c r="DF35" s="66"/>
      <c r="DG35" s="66"/>
      <c r="DH35" s="91"/>
      <c r="DI35" s="89"/>
      <c r="DJ35" s="278"/>
      <c r="DK35" s="281"/>
      <c r="DL35" s="281" t="s">
        <v>139</v>
      </c>
      <c r="DM35" s="281" t="s">
        <v>139</v>
      </c>
      <c r="DN35" s="281" t="s">
        <v>141</v>
      </c>
      <c r="DO35" s="281" t="s">
        <v>141</v>
      </c>
      <c r="DP35" s="281" t="s">
        <v>141</v>
      </c>
      <c r="DQ35" s="281" t="s">
        <v>141</v>
      </c>
      <c r="DR35" s="281" t="s">
        <v>141</v>
      </c>
      <c r="DS35" s="281" t="s">
        <v>141</v>
      </c>
      <c r="DT35" s="281"/>
      <c r="DU35" s="281"/>
      <c r="DV35" s="281"/>
      <c r="DW35" s="281"/>
      <c r="DX35" s="281" t="s">
        <v>141</v>
      </c>
      <c r="DY35" s="66"/>
      <c r="DZ35" s="281" t="s">
        <v>141</v>
      </c>
      <c r="EA35" s="281" t="s">
        <v>141</v>
      </c>
      <c r="EB35" s="281" t="s">
        <v>139</v>
      </c>
      <c r="EC35" s="66"/>
      <c r="ED35" s="281" t="s">
        <v>141</v>
      </c>
      <c r="EE35" s="281"/>
      <c r="EF35" s="281" t="s">
        <v>139</v>
      </c>
      <c r="EG35" s="281"/>
      <c r="EH35" s="281"/>
      <c r="EI35" s="281" t="s">
        <v>141</v>
      </c>
      <c r="EJ35" s="281" t="s">
        <v>139</v>
      </c>
      <c r="EK35" s="281" t="s">
        <v>139</v>
      </c>
      <c r="EL35" s="66"/>
      <c r="EM35" s="281" t="s">
        <v>139</v>
      </c>
      <c r="EN35" s="281" t="s">
        <v>139</v>
      </c>
      <c r="EO35" s="281" t="s">
        <v>141</v>
      </c>
      <c r="EP35" s="66"/>
      <c r="EQ35" s="281"/>
      <c r="ER35" s="66"/>
      <c r="ES35" s="281" t="s">
        <v>139</v>
      </c>
      <c r="ET35" s="281" t="s">
        <v>141</v>
      </c>
      <c r="EU35" s="281" t="s">
        <v>139</v>
      </c>
      <c r="EV35" s="66"/>
      <c r="EW35" s="66"/>
      <c r="EX35" s="66"/>
      <c r="EY35" s="66"/>
      <c r="EZ35" s="66"/>
      <c r="FA35" s="92"/>
      <c r="FB35" s="244">
        <f t="shared" si="24"/>
        <v>8</v>
      </c>
      <c r="FC35" s="242">
        <f t="shared" si="35"/>
        <v>0</v>
      </c>
      <c r="FD35" s="238">
        <f t="shared" si="36"/>
        <v>0</v>
      </c>
      <c r="FE35" s="213"/>
      <c r="FF35" s="66"/>
      <c r="FG35" s="66"/>
      <c r="FH35" s="66"/>
      <c r="FI35" s="66"/>
      <c r="FJ35" s="66"/>
      <c r="FK35" s="286">
        <v>1</v>
      </c>
      <c r="FL35" s="286">
        <v>1</v>
      </c>
      <c r="FM35" s="66"/>
      <c r="FN35" s="286">
        <v>1</v>
      </c>
      <c r="FO35" s="286">
        <v>1</v>
      </c>
      <c r="FP35" s="66"/>
      <c r="FQ35" s="66"/>
      <c r="FR35" s="286">
        <v>1</v>
      </c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286">
        <v>1</v>
      </c>
      <c r="GM35" s="297" t="s">
        <v>147</v>
      </c>
      <c r="GN35" s="286">
        <v>1</v>
      </c>
      <c r="GO35" s="66"/>
      <c r="GP35" s="286">
        <v>1</v>
      </c>
      <c r="GQ35" s="66"/>
      <c r="GR35" s="66"/>
      <c r="GS35" s="66"/>
      <c r="GT35" s="66"/>
      <c r="GU35" s="66"/>
      <c r="GV35" s="92"/>
      <c r="GW35" s="90"/>
      <c r="GX35" s="66"/>
      <c r="GY35" s="116"/>
      <c r="GZ35" s="117"/>
      <c r="HA35" s="216">
        <f t="shared" si="37"/>
        <v>7</v>
      </c>
      <c r="HB35" s="250"/>
      <c r="HC35" s="186"/>
      <c r="HD35" s="186"/>
      <c r="HE35" s="186"/>
      <c r="HF35" s="186"/>
      <c r="HG35" s="186"/>
      <c r="HH35" s="186"/>
      <c r="HI35" s="186">
        <v>1</v>
      </c>
      <c r="HJ35" s="186"/>
      <c r="HK35" s="186"/>
      <c r="HL35" s="186"/>
      <c r="HM35" s="186"/>
      <c r="HN35" s="186"/>
      <c r="HO35" s="186"/>
      <c r="HP35" s="186">
        <v>1</v>
      </c>
      <c r="HQ35" s="186"/>
      <c r="HR35" s="186"/>
      <c r="HS35" s="186"/>
      <c r="HT35" s="186"/>
      <c r="HU35" s="186"/>
      <c r="HV35" s="186"/>
      <c r="HW35" s="186"/>
      <c r="HX35" s="186"/>
      <c r="HY35" s="186">
        <v>1</v>
      </c>
      <c r="HZ35" s="186">
        <v>1</v>
      </c>
      <c r="IA35" s="186"/>
      <c r="IB35" s="186"/>
      <c r="IC35" s="186"/>
      <c r="ID35" s="186"/>
      <c r="IE35" s="186"/>
      <c r="IF35" s="186"/>
      <c r="IG35" s="186"/>
      <c r="IH35" s="186"/>
      <c r="II35" s="186">
        <v>1</v>
      </c>
      <c r="IJ35" s="186"/>
      <c r="IK35" s="186"/>
      <c r="IL35" s="186"/>
      <c r="IM35" s="251">
        <v>2</v>
      </c>
      <c r="IN35" s="303"/>
      <c r="IO35" s="186"/>
      <c r="IP35" s="186"/>
      <c r="IQ35" s="186"/>
      <c r="IR35" s="116"/>
      <c r="IS35" s="251"/>
      <c r="IT35" s="128"/>
      <c r="IU35" s="128"/>
      <c r="IV35" s="128"/>
    </row>
    <row r="36" spans="1:256" s="2" customFormat="1" ht="12.75">
      <c r="A36" s="265" t="s">
        <v>109</v>
      </c>
      <c r="B36" s="275" t="s">
        <v>60</v>
      </c>
      <c r="C36" s="22">
        <f t="shared" si="16"/>
        <v>26</v>
      </c>
      <c r="D36" s="16">
        <f t="shared" si="39"/>
        <v>12</v>
      </c>
      <c r="E36" s="66">
        <f t="shared" si="18"/>
        <v>5</v>
      </c>
      <c r="F36" s="16">
        <f t="shared" si="19"/>
        <v>6</v>
      </c>
      <c r="G36" s="16">
        <f t="shared" si="20"/>
        <v>14</v>
      </c>
      <c r="H36" s="66">
        <f t="shared" si="21"/>
        <v>0</v>
      </c>
      <c r="I36" s="67">
        <f t="shared" si="22"/>
        <v>1182</v>
      </c>
      <c r="J36" s="68">
        <f t="shared" si="23"/>
        <v>45.46153846153846</v>
      </c>
      <c r="K36" s="68">
        <f>ABS(I36*100/I1)</f>
        <v>34.56140350877193</v>
      </c>
      <c r="L36" s="67">
        <f>K1</f>
        <v>38</v>
      </c>
      <c r="M36" s="331">
        <f t="shared" si="25"/>
        <v>26</v>
      </c>
      <c r="N36" s="67"/>
      <c r="O36" s="67">
        <f t="shared" si="27"/>
        <v>0</v>
      </c>
      <c r="P36" s="67">
        <f t="shared" si="28"/>
        <v>0</v>
      </c>
      <c r="Q36" s="67">
        <f t="shared" si="29"/>
        <v>0</v>
      </c>
      <c r="R36" s="151">
        <f t="shared" si="30"/>
        <v>3</v>
      </c>
      <c r="S36" s="148">
        <f t="shared" si="31"/>
        <v>0</v>
      </c>
      <c r="T36" s="148">
        <f t="shared" si="32"/>
        <v>0</v>
      </c>
      <c r="U36" s="148">
        <f t="shared" si="33"/>
        <v>0</v>
      </c>
      <c r="V36" s="327">
        <f t="shared" si="34"/>
        <v>1</v>
      </c>
      <c r="W36" s="89"/>
      <c r="X36" s="278" t="s">
        <v>120</v>
      </c>
      <c r="Y36" s="281" t="s">
        <v>120</v>
      </c>
      <c r="Z36" s="281" t="s">
        <v>119</v>
      </c>
      <c r="AA36" s="281" t="s">
        <v>119</v>
      </c>
      <c r="AB36" s="66"/>
      <c r="AC36" s="281" t="s">
        <v>120</v>
      </c>
      <c r="AD36" s="281" t="s">
        <v>120</v>
      </c>
      <c r="AE36" s="66"/>
      <c r="AF36" s="281" t="s">
        <v>120</v>
      </c>
      <c r="AG36" s="281" t="s">
        <v>120</v>
      </c>
      <c r="AH36" s="281" t="s">
        <v>120</v>
      </c>
      <c r="AI36" s="66"/>
      <c r="AJ36" s="281" t="s">
        <v>120</v>
      </c>
      <c r="AK36" s="281" t="s">
        <v>120</v>
      </c>
      <c r="AL36" s="281" t="s">
        <v>120</v>
      </c>
      <c r="AM36" s="281" t="s">
        <v>119</v>
      </c>
      <c r="AN36" s="281" t="s">
        <v>119</v>
      </c>
      <c r="AO36" s="281" t="s">
        <v>119</v>
      </c>
      <c r="AP36" s="281" t="s">
        <v>119</v>
      </c>
      <c r="AQ36" s="281" t="s">
        <v>120</v>
      </c>
      <c r="AR36" s="281" t="s">
        <v>119</v>
      </c>
      <c r="AS36" s="281" t="s">
        <v>119</v>
      </c>
      <c r="AT36" s="66"/>
      <c r="AU36" s="66"/>
      <c r="AV36" s="66"/>
      <c r="AW36" s="281" t="s">
        <v>120</v>
      </c>
      <c r="AX36" s="66"/>
      <c r="AY36" s="281" t="s">
        <v>120</v>
      </c>
      <c r="AZ36" s="66"/>
      <c r="BA36" s="66"/>
      <c r="BB36" s="66"/>
      <c r="BC36" s="281" t="s">
        <v>120</v>
      </c>
      <c r="BD36" s="281" t="s">
        <v>119</v>
      </c>
      <c r="BE36" s="281" t="s">
        <v>119</v>
      </c>
      <c r="BF36" s="281" t="s">
        <v>119</v>
      </c>
      <c r="BG36" s="66"/>
      <c r="BH36" s="66"/>
      <c r="BI36" s="281" t="s">
        <v>119</v>
      </c>
      <c r="BJ36" s="66"/>
      <c r="BK36" s="66"/>
      <c r="BL36" s="66"/>
      <c r="BM36" s="66"/>
      <c r="BN36" s="66"/>
      <c r="BO36" s="91"/>
      <c r="BP36" s="220"/>
      <c r="BQ36" s="278">
        <v>29</v>
      </c>
      <c r="BR36" s="281">
        <v>28</v>
      </c>
      <c r="BS36" s="281">
        <v>55</v>
      </c>
      <c r="BT36" s="281">
        <v>45</v>
      </c>
      <c r="BU36" s="66"/>
      <c r="BV36" s="281">
        <v>31</v>
      </c>
      <c r="BW36" s="281">
        <v>32</v>
      </c>
      <c r="BX36" s="66"/>
      <c r="BY36" s="281">
        <v>17</v>
      </c>
      <c r="BZ36" s="281">
        <v>3</v>
      </c>
      <c r="CA36" s="281">
        <v>7</v>
      </c>
      <c r="CB36" s="66"/>
      <c r="CC36" s="281">
        <v>21</v>
      </c>
      <c r="CD36" s="281">
        <v>27</v>
      </c>
      <c r="CE36" s="281">
        <v>11</v>
      </c>
      <c r="CF36" s="281">
        <v>90</v>
      </c>
      <c r="CG36" s="352">
        <v>90</v>
      </c>
      <c r="CH36" s="281">
        <v>84</v>
      </c>
      <c r="CI36" s="281">
        <v>90</v>
      </c>
      <c r="CJ36" s="281">
        <v>45</v>
      </c>
      <c r="CK36" s="281">
        <v>70</v>
      </c>
      <c r="CL36" s="281">
        <v>57</v>
      </c>
      <c r="CM36" s="66"/>
      <c r="CN36" s="66"/>
      <c r="CO36" s="66"/>
      <c r="CP36" s="281">
        <v>39</v>
      </c>
      <c r="CQ36" s="66"/>
      <c r="CR36" s="281">
        <v>1</v>
      </c>
      <c r="CS36" s="66"/>
      <c r="CT36" s="66"/>
      <c r="CU36" s="66"/>
      <c r="CV36" s="281">
        <v>25</v>
      </c>
      <c r="CW36" s="281">
        <v>90</v>
      </c>
      <c r="CX36" s="281">
        <v>60</v>
      </c>
      <c r="CY36" s="281">
        <v>90</v>
      </c>
      <c r="CZ36" s="66"/>
      <c r="DA36" s="66"/>
      <c r="DB36" s="281">
        <v>45</v>
      </c>
      <c r="DC36" s="66"/>
      <c r="DD36" s="66"/>
      <c r="DE36" s="66"/>
      <c r="DF36" s="66"/>
      <c r="DG36" s="66"/>
      <c r="DH36" s="91"/>
      <c r="DI36" s="89"/>
      <c r="DJ36" s="278" t="s">
        <v>139</v>
      </c>
      <c r="DK36" s="281" t="s">
        <v>139</v>
      </c>
      <c r="DL36" s="281" t="s">
        <v>141</v>
      </c>
      <c r="DM36" s="281" t="s">
        <v>141</v>
      </c>
      <c r="DN36" s="66"/>
      <c r="DO36" s="281" t="s">
        <v>139</v>
      </c>
      <c r="DP36" s="281" t="s">
        <v>139</v>
      </c>
      <c r="DQ36" s="66"/>
      <c r="DR36" s="281" t="s">
        <v>139</v>
      </c>
      <c r="DS36" s="281" t="s">
        <v>139</v>
      </c>
      <c r="DT36" s="281" t="s">
        <v>139</v>
      </c>
      <c r="DU36" s="66"/>
      <c r="DV36" s="281" t="s">
        <v>139</v>
      </c>
      <c r="DW36" s="281" t="s">
        <v>139</v>
      </c>
      <c r="DX36" s="281" t="s">
        <v>139</v>
      </c>
      <c r="DY36" s="281"/>
      <c r="DZ36" s="66"/>
      <c r="EA36" s="281" t="s">
        <v>141</v>
      </c>
      <c r="EB36" s="66"/>
      <c r="EC36" s="281" t="s">
        <v>139</v>
      </c>
      <c r="ED36" s="66"/>
      <c r="EE36" s="281" t="s">
        <v>141</v>
      </c>
      <c r="EF36" s="66"/>
      <c r="EG36" s="66"/>
      <c r="EH36" s="66"/>
      <c r="EI36" s="281" t="s">
        <v>139</v>
      </c>
      <c r="EJ36" s="66"/>
      <c r="EK36" s="281" t="s">
        <v>139</v>
      </c>
      <c r="EL36" s="66"/>
      <c r="EM36" s="66"/>
      <c r="EN36" s="66"/>
      <c r="EO36" s="281" t="s">
        <v>139</v>
      </c>
      <c r="EP36" s="281"/>
      <c r="EQ36" s="281" t="s">
        <v>141</v>
      </c>
      <c r="ER36" s="66"/>
      <c r="ES36" s="66"/>
      <c r="ET36" s="66"/>
      <c r="EU36" s="281" t="s">
        <v>141</v>
      </c>
      <c r="EV36" s="90"/>
      <c r="EW36" s="90"/>
      <c r="EX36" s="90"/>
      <c r="EY36" s="90"/>
      <c r="EZ36" s="66"/>
      <c r="FA36" s="69"/>
      <c r="FB36" s="244">
        <f t="shared" si="24"/>
        <v>3</v>
      </c>
      <c r="FC36" s="242">
        <f t="shared" si="35"/>
        <v>0</v>
      </c>
      <c r="FD36" s="238">
        <f t="shared" si="36"/>
        <v>0</v>
      </c>
      <c r="FE36" s="213"/>
      <c r="FF36" s="66"/>
      <c r="FG36" s="66"/>
      <c r="FH36" s="66"/>
      <c r="FI36" s="66"/>
      <c r="FJ36" s="66"/>
      <c r="FK36" s="66"/>
      <c r="FL36" s="66"/>
      <c r="FM36" s="286">
        <v>1</v>
      </c>
      <c r="FN36" s="286">
        <v>1</v>
      </c>
      <c r="FO36" s="66"/>
      <c r="FP36" s="66"/>
      <c r="FQ36" s="66"/>
      <c r="FR36" s="66"/>
      <c r="FS36" s="66"/>
      <c r="FT36" s="286">
        <v>1</v>
      </c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92"/>
      <c r="GW36" s="90"/>
      <c r="GX36" s="66"/>
      <c r="GY36" s="66"/>
      <c r="GZ36" s="92"/>
      <c r="HA36" s="216">
        <f t="shared" si="37"/>
        <v>1</v>
      </c>
      <c r="HB36" s="250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>
        <v>1</v>
      </c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251"/>
      <c r="IN36" s="303"/>
      <c r="IO36" s="186"/>
      <c r="IP36" s="186"/>
      <c r="IQ36" s="186"/>
      <c r="IR36" s="66"/>
      <c r="IS36" s="251"/>
      <c r="IT36" s="10"/>
      <c r="IU36" s="10"/>
      <c r="IV36" s="10"/>
    </row>
    <row r="37" spans="1:256" ht="12.75">
      <c r="A37" s="265" t="s">
        <v>110</v>
      </c>
      <c r="B37" s="275" t="s">
        <v>118</v>
      </c>
      <c r="C37" s="22">
        <f t="shared" si="16"/>
        <v>34</v>
      </c>
      <c r="D37" s="16">
        <f t="shared" si="39"/>
        <v>31</v>
      </c>
      <c r="E37" s="66">
        <f t="shared" si="18"/>
        <v>14</v>
      </c>
      <c r="F37" s="16">
        <f t="shared" si="19"/>
        <v>16</v>
      </c>
      <c r="G37" s="16">
        <f t="shared" si="20"/>
        <v>3</v>
      </c>
      <c r="H37" s="66">
        <f t="shared" si="21"/>
        <v>2</v>
      </c>
      <c r="I37" s="67">
        <f t="shared" si="22"/>
        <v>2548</v>
      </c>
      <c r="J37" s="68">
        <f t="shared" si="23"/>
        <v>74.94117647058823</v>
      </c>
      <c r="K37" s="68">
        <f>ABS(I37*100/I1)</f>
        <v>74.50292397660819</v>
      </c>
      <c r="L37" s="67">
        <f>K1</f>
        <v>38</v>
      </c>
      <c r="M37" s="331">
        <f t="shared" si="25"/>
        <v>34</v>
      </c>
      <c r="N37" s="67"/>
      <c r="O37" s="67">
        <f t="shared" si="27"/>
        <v>0</v>
      </c>
      <c r="P37" s="67">
        <f t="shared" si="28"/>
        <v>0</v>
      </c>
      <c r="Q37" s="67">
        <f t="shared" si="29"/>
        <v>0</v>
      </c>
      <c r="R37" s="151">
        <f t="shared" si="30"/>
        <v>5</v>
      </c>
      <c r="S37" s="148">
        <f t="shared" si="31"/>
        <v>0</v>
      </c>
      <c r="T37" s="148">
        <f t="shared" si="32"/>
        <v>1</v>
      </c>
      <c r="U37" s="148">
        <f t="shared" si="33"/>
        <v>1</v>
      </c>
      <c r="V37" s="327">
        <f t="shared" si="34"/>
        <v>9</v>
      </c>
      <c r="W37" s="89"/>
      <c r="X37" s="278" t="s">
        <v>120</v>
      </c>
      <c r="Y37" s="281" t="s">
        <v>119</v>
      </c>
      <c r="Z37" s="66"/>
      <c r="AA37" s="281" t="s">
        <v>120</v>
      </c>
      <c r="AB37" s="281" t="s">
        <v>119</v>
      </c>
      <c r="AC37" s="281" t="s">
        <v>119</v>
      </c>
      <c r="AD37" s="281" t="s">
        <v>119</v>
      </c>
      <c r="AE37" s="281" t="s">
        <v>119</v>
      </c>
      <c r="AF37" s="281" t="s">
        <v>119</v>
      </c>
      <c r="AG37" s="281" t="s">
        <v>119</v>
      </c>
      <c r="AH37" s="281" t="s">
        <v>120</v>
      </c>
      <c r="AI37" s="281" t="s">
        <v>119</v>
      </c>
      <c r="AJ37" s="281" t="s">
        <v>119</v>
      </c>
      <c r="AK37" s="281" t="s">
        <v>119</v>
      </c>
      <c r="AL37" s="281" t="s">
        <v>119</v>
      </c>
      <c r="AM37" s="281" t="s">
        <v>119</v>
      </c>
      <c r="AN37" s="281" t="s">
        <v>119</v>
      </c>
      <c r="AO37" s="281" t="s">
        <v>119</v>
      </c>
      <c r="AP37" s="281" t="s">
        <v>119</v>
      </c>
      <c r="AQ37" s="281" t="s">
        <v>119</v>
      </c>
      <c r="AR37" s="281" t="s">
        <v>119</v>
      </c>
      <c r="AS37" s="281" t="s">
        <v>119</v>
      </c>
      <c r="AT37" s="281" t="s">
        <v>119</v>
      </c>
      <c r="AU37" s="281" t="s">
        <v>119</v>
      </c>
      <c r="AV37" s="66"/>
      <c r="AW37" s="281" t="s">
        <v>119</v>
      </c>
      <c r="AX37" s="281" t="s">
        <v>119</v>
      </c>
      <c r="AY37" s="281" t="s">
        <v>119</v>
      </c>
      <c r="AZ37" s="281" t="s">
        <v>119</v>
      </c>
      <c r="BA37" s="281" t="s">
        <v>119</v>
      </c>
      <c r="BB37" s="281" t="s">
        <v>119</v>
      </c>
      <c r="BC37" s="281" t="s">
        <v>119</v>
      </c>
      <c r="BD37" s="281" t="s">
        <v>119</v>
      </c>
      <c r="BE37" s="66"/>
      <c r="BF37" s="66"/>
      <c r="BG37" s="281" t="s">
        <v>119</v>
      </c>
      <c r="BH37" s="281" t="s">
        <v>119</v>
      </c>
      <c r="BI37" s="281" t="s">
        <v>119</v>
      </c>
      <c r="BJ37" s="66"/>
      <c r="BK37" s="66"/>
      <c r="BL37" s="66"/>
      <c r="BM37" s="66"/>
      <c r="BN37" s="66"/>
      <c r="BO37" s="91"/>
      <c r="BP37" s="220"/>
      <c r="BQ37" s="278">
        <v>45</v>
      </c>
      <c r="BR37" s="281">
        <v>45</v>
      </c>
      <c r="BS37" s="66"/>
      <c r="BT37" s="281">
        <v>45</v>
      </c>
      <c r="BU37" s="281">
        <v>90</v>
      </c>
      <c r="BV37" s="281">
        <v>90</v>
      </c>
      <c r="BW37" s="281">
        <v>90</v>
      </c>
      <c r="BX37" s="281">
        <v>89</v>
      </c>
      <c r="BY37" s="281">
        <v>88</v>
      </c>
      <c r="BZ37" s="281">
        <v>62</v>
      </c>
      <c r="CA37" s="281">
        <v>22</v>
      </c>
      <c r="CB37" s="281">
        <v>63</v>
      </c>
      <c r="CC37" s="281">
        <v>63</v>
      </c>
      <c r="CD37" s="281">
        <v>90</v>
      </c>
      <c r="CE37" s="281">
        <v>71</v>
      </c>
      <c r="CF37" s="281">
        <v>84</v>
      </c>
      <c r="CG37" s="352">
        <v>89</v>
      </c>
      <c r="CH37" s="281">
        <v>90</v>
      </c>
      <c r="CI37" s="281">
        <v>64</v>
      </c>
      <c r="CJ37" s="281">
        <v>45</v>
      </c>
      <c r="CK37" s="281">
        <v>90</v>
      </c>
      <c r="CL37" s="281">
        <v>90</v>
      </c>
      <c r="CM37" s="281">
        <v>90</v>
      </c>
      <c r="CN37" s="328">
        <v>57</v>
      </c>
      <c r="CO37" s="297" t="s">
        <v>147</v>
      </c>
      <c r="CP37" s="281">
        <v>90</v>
      </c>
      <c r="CQ37" s="281">
        <v>70</v>
      </c>
      <c r="CR37" s="281">
        <v>87</v>
      </c>
      <c r="CS37" s="281">
        <v>90</v>
      </c>
      <c r="CT37" s="281">
        <v>90</v>
      </c>
      <c r="CU37" s="281">
        <v>90</v>
      </c>
      <c r="CV37" s="281">
        <v>90</v>
      </c>
      <c r="CW37" s="281">
        <v>89</v>
      </c>
      <c r="CX37" s="297" t="s">
        <v>147</v>
      </c>
      <c r="CY37" s="66"/>
      <c r="CZ37" s="281">
        <v>90</v>
      </c>
      <c r="DA37" s="281">
        <v>52</v>
      </c>
      <c r="DB37" s="281">
        <v>58</v>
      </c>
      <c r="DC37" s="66"/>
      <c r="DD37" s="66"/>
      <c r="DE37" s="66"/>
      <c r="DF37" s="66"/>
      <c r="DG37" s="66"/>
      <c r="DH37" s="91"/>
      <c r="DI37" s="89"/>
      <c r="DJ37" s="278" t="s">
        <v>139</v>
      </c>
      <c r="DK37" s="281" t="s">
        <v>141</v>
      </c>
      <c r="DL37" s="66"/>
      <c r="DM37" s="281" t="s">
        <v>139</v>
      </c>
      <c r="DN37" s="281"/>
      <c r="DO37" s="281"/>
      <c r="DP37" s="281"/>
      <c r="DQ37" s="281" t="s">
        <v>141</v>
      </c>
      <c r="DR37" s="281" t="s">
        <v>141</v>
      </c>
      <c r="DS37" s="281" t="s">
        <v>141</v>
      </c>
      <c r="DT37" s="281" t="s">
        <v>139</v>
      </c>
      <c r="DU37" s="281" t="s">
        <v>141</v>
      </c>
      <c r="DV37" s="281" t="s">
        <v>141</v>
      </c>
      <c r="DW37" s="281"/>
      <c r="DX37" s="281" t="s">
        <v>141</v>
      </c>
      <c r="DY37" s="281" t="s">
        <v>141</v>
      </c>
      <c r="DZ37" s="281" t="s">
        <v>141</v>
      </c>
      <c r="EA37" s="281"/>
      <c r="EB37" s="281" t="s">
        <v>141</v>
      </c>
      <c r="EC37" s="281" t="s">
        <v>141</v>
      </c>
      <c r="ED37" s="66"/>
      <c r="EE37" s="281"/>
      <c r="EF37" s="281"/>
      <c r="EG37" s="281"/>
      <c r="EH37" s="66"/>
      <c r="EI37" s="281"/>
      <c r="EJ37" s="281" t="s">
        <v>141</v>
      </c>
      <c r="EK37" s="281" t="s">
        <v>141</v>
      </c>
      <c r="EL37" s="66"/>
      <c r="EM37" s="281"/>
      <c r="EN37" s="281"/>
      <c r="EO37" s="281"/>
      <c r="EP37" s="281" t="s">
        <v>141</v>
      </c>
      <c r="EQ37" s="66"/>
      <c r="ER37" s="66"/>
      <c r="ES37" s="281"/>
      <c r="ET37" s="281" t="s">
        <v>141</v>
      </c>
      <c r="EU37" s="281" t="s">
        <v>141</v>
      </c>
      <c r="EV37" s="90"/>
      <c r="EW37" s="90"/>
      <c r="EX37" s="90"/>
      <c r="EY37" s="90"/>
      <c r="EZ37" s="66"/>
      <c r="FA37" s="69"/>
      <c r="FB37" s="244">
        <f t="shared" si="24"/>
        <v>5</v>
      </c>
      <c r="FC37" s="242">
        <f t="shared" si="35"/>
        <v>0</v>
      </c>
      <c r="FD37" s="238">
        <f t="shared" si="36"/>
        <v>1</v>
      </c>
      <c r="FE37" s="213"/>
      <c r="FF37" s="66"/>
      <c r="FG37" s="66"/>
      <c r="FH37" s="286">
        <v>1</v>
      </c>
      <c r="FI37" s="66"/>
      <c r="FJ37" s="66"/>
      <c r="FK37" s="66"/>
      <c r="FL37" s="66"/>
      <c r="FM37" s="286">
        <v>1</v>
      </c>
      <c r="FN37" s="66"/>
      <c r="FO37" s="286">
        <v>1</v>
      </c>
      <c r="FP37" s="66"/>
      <c r="FQ37" s="66"/>
      <c r="FR37" s="66"/>
      <c r="FS37" s="66"/>
      <c r="FT37" s="286">
        <v>1</v>
      </c>
      <c r="FU37" s="66"/>
      <c r="FV37" s="66"/>
      <c r="FW37" s="66"/>
      <c r="FX37" s="66"/>
      <c r="FY37" s="66"/>
      <c r="FZ37" s="66"/>
      <c r="GA37" s="66"/>
      <c r="GB37" s="298" t="s">
        <v>148</v>
      </c>
      <c r="GC37" s="297" t="s">
        <v>147</v>
      </c>
      <c r="GD37" s="66"/>
      <c r="GE37" s="66"/>
      <c r="GF37" s="66"/>
      <c r="GG37" s="66"/>
      <c r="GH37" s="66"/>
      <c r="GI37" s="66"/>
      <c r="GJ37" s="66"/>
      <c r="GK37" s="286">
        <v>1</v>
      </c>
      <c r="GL37" s="297" t="s">
        <v>147</v>
      </c>
      <c r="GM37" s="66"/>
      <c r="GN37" s="66"/>
      <c r="GO37" s="66"/>
      <c r="GP37" s="66"/>
      <c r="GQ37" s="66"/>
      <c r="GR37" s="66"/>
      <c r="GS37" s="66"/>
      <c r="GT37" s="66"/>
      <c r="GU37" s="66"/>
      <c r="GV37" s="92"/>
      <c r="GW37" s="90"/>
      <c r="GX37" s="66"/>
      <c r="GY37" s="116"/>
      <c r="GZ37" s="117"/>
      <c r="HA37" s="216">
        <f t="shared" si="37"/>
        <v>9</v>
      </c>
      <c r="HB37" s="250"/>
      <c r="HC37" s="186"/>
      <c r="HD37" s="186"/>
      <c r="HE37" s="186"/>
      <c r="HF37" s="186">
        <v>1</v>
      </c>
      <c r="HG37" s="186">
        <v>1</v>
      </c>
      <c r="HH37" s="186"/>
      <c r="HI37" s="186">
        <v>1</v>
      </c>
      <c r="HJ37" s="186"/>
      <c r="HK37" s="186">
        <v>1</v>
      </c>
      <c r="HL37" s="186"/>
      <c r="HM37" s="186"/>
      <c r="HN37" s="186"/>
      <c r="HO37" s="186"/>
      <c r="HP37" s="186">
        <v>1</v>
      </c>
      <c r="HQ37" s="186">
        <v>1</v>
      </c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>
        <v>2</v>
      </c>
      <c r="ID37" s="186">
        <v>1</v>
      </c>
      <c r="IE37" s="186"/>
      <c r="IF37" s="186"/>
      <c r="IG37" s="186"/>
      <c r="IH37" s="186"/>
      <c r="II37" s="186"/>
      <c r="IJ37" s="186"/>
      <c r="IK37" s="186"/>
      <c r="IL37" s="186"/>
      <c r="IM37" s="251"/>
      <c r="IN37" s="303"/>
      <c r="IO37" s="186"/>
      <c r="IP37" s="186"/>
      <c r="IQ37" s="186"/>
      <c r="IR37" s="116"/>
      <c r="IS37" s="251"/>
      <c r="IT37" s="128"/>
      <c r="IU37" s="128"/>
      <c r="IV37" s="128"/>
    </row>
    <row r="38" spans="1:256" s="2" customFormat="1" ht="12.75">
      <c r="A38" s="265" t="s">
        <v>157</v>
      </c>
      <c r="B38" s="275"/>
      <c r="C38" s="22">
        <f t="shared" si="16"/>
        <v>0</v>
      </c>
      <c r="D38" s="16">
        <f>COUNTIF(X38:BO38,"T")</f>
        <v>0</v>
      </c>
      <c r="E38" s="66">
        <f t="shared" si="18"/>
        <v>0</v>
      </c>
      <c r="F38" s="16">
        <f t="shared" si="19"/>
        <v>0</v>
      </c>
      <c r="G38" s="16">
        <f t="shared" si="20"/>
        <v>0</v>
      </c>
      <c r="H38" s="66">
        <f t="shared" si="21"/>
        <v>0</v>
      </c>
      <c r="I38" s="67">
        <f t="shared" si="22"/>
        <v>0</v>
      </c>
      <c r="J38" s="68" t="e">
        <f t="shared" si="23"/>
        <v>#DIV/0!</v>
      </c>
      <c r="K38" s="68">
        <f>ABS(I38*100/I1)</f>
        <v>0</v>
      </c>
      <c r="L38" s="67">
        <f>K1</f>
        <v>38</v>
      </c>
      <c r="M38" s="149">
        <f t="shared" si="25"/>
        <v>0</v>
      </c>
      <c r="N38" s="67"/>
      <c r="O38" s="67">
        <f t="shared" si="27"/>
        <v>0</v>
      </c>
      <c r="P38" s="67">
        <f t="shared" si="28"/>
        <v>0</v>
      </c>
      <c r="Q38" s="67">
        <f t="shared" si="29"/>
        <v>0</v>
      </c>
      <c r="R38" s="151">
        <f t="shared" si="30"/>
        <v>0</v>
      </c>
      <c r="S38" s="148">
        <f t="shared" si="31"/>
        <v>0</v>
      </c>
      <c r="T38" s="148">
        <f t="shared" si="32"/>
        <v>0</v>
      </c>
      <c r="U38" s="148">
        <f t="shared" si="33"/>
        <v>0</v>
      </c>
      <c r="V38" s="327">
        <f t="shared" si="34"/>
        <v>1</v>
      </c>
      <c r="W38" s="89"/>
      <c r="X38" s="278"/>
      <c r="Y38" s="281"/>
      <c r="Z38" s="66"/>
      <c r="AA38" s="281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91"/>
      <c r="BP38" s="220"/>
      <c r="BQ38" s="213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91"/>
      <c r="DI38" s="89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66"/>
      <c r="FA38" s="69"/>
      <c r="FB38" s="244">
        <f t="shared" si="24"/>
        <v>0</v>
      </c>
      <c r="FC38" s="242">
        <f t="shared" si="35"/>
        <v>0</v>
      </c>
      <c r="FD38" s="238">
        <f t="shared" si="36"/>
        <v>0</v>
      </c>
      <c r="FE38" s="213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92"/>
      <c r="GW38" s="90"/>
      <c r="GX38" s="66"/>
      <c r="GY38" s="66"/>
      <c r="GZ38" s="92"/>
      <c r="HA38" s="216">
        <f t="shared" si="37"/>
        <v>1</v>
      </c>
      <c r="HB38" s="250"/>
      <c r="HC38" s="186"/>
      <c r="HD38" s="186"/>
      <c r="HE38" s="186"/>
      <c r="HF38" s="186"/>
      <c r="HG38" s="186">
        <v>1</v>
      </c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251"/>
      <c r="IN38" s="303"/>
      <c r="IO38" s="186"/>
      <c r="IP38" s="186"/>
      <c r="IQ38" s="186"/>
      <c r="IR38" s="66"/>
      <c r="IS38" s="251"/>
      <c r="IT38" s="10"/>
      <c r="IU38" s="10"/>
      <c r="IV38" s="10"/>
    </row>
    <row r="39" spans="1:256" s="2" customFormat="1" ht="12.75">
      <c r="A39" s="265"/>
      <c r="B39" s="275"/>
      <c r="C39" s="22">
        <f t="shared" si="16"/>
        <v>0</v>
      </c>
      <c r="D39" s="16">
        <f aca="true" t="shared" si="40" ref="D39:D61">COUNTIF(X39:BO39,"T")</f>
        <v>0</v>
      </c>
      <c r="E39" s="66">
        <f t="shared" si="18"/>
        <v>0</v>
      </c>
      <c r="F39" s="16">
        <f t="shared" si="19"/>
        <v>0</v>
      </c>
      <c r="G39" s="16">
        <f t="shared" si="20"/>
        <v>0</v>
      </c>
      <c r="H39" s="66">
        <f t="shared" si="21"/>
        <v>0</v>
      </c>
      <c r="I39" s="67">
        <f t="shared" si="22"/>
        <v>0</v>
      </c>
      <c r="J39" s="68" t="e">
        <f t="shared" si="23"/>
        <v>#DIV/0!</v>
      </c>
      <c r="K39" s="68">
        <f>ABS(I39*100/I1)</f>
        <v>0</v>
      </c>
      <c r="L39" s="67">
        <f>K1</f>
        <v>38</v>
      </c>
      <c r="M39" s="149">
        <f t="shared" si="25"/>
        <v>0</v>
      </c>
      <c r="N39" s="67"/>
      <c r="O39" s="67">
        <f t="shared" si="27"/>
        <v>0</v>
      </c>
      <c r="P39" s="67">
        <f t="shared" si="28"/>
        <v>0</v>
      </c>
      <c r="Q39" s="67">
        <f t="shared" si="29"/>
        <v>0</v>
      </c>
      <c r="R39" s="151">
        <f t="shared" si="30"/>
        <v>0</v>
      </c>
      <c r="S39" s="148">
        <f t="shared" si="31"/>
        <v>0</v>
      </c>
      <c r="T39" s="148">
        <f t="shared" si="32"/>
        <v>0</v>
      </c>
      <c r="U39" s="148">
        <f t="shared" si="33"/>
        <v>0</v>
      </c>
      <c r="V39" s="327">
        <f t="shared" si="34"/>
        <v>0</v>
      </c>
      <c r="W39" s="89"/>
      <c r="X39" s="213"/>
      <c r="Y39" s="281"/>
      <c r="Z39" s="66"/>
      <c r="AA39" s="281"/>
      <c r="AB39" s="281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91"/>
      <c r="BP39" s="220"/>
      <c r="BQ39" s="213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91"/>
      <c r="DI39" s="89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66"/>
      <c r="EB39" s="90"/>
      <c r="EC39" s="90"/>
      <c r="ED39" s="90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9"/>
      <c r="EZ39" s="66"/>
      <c r="FA39" s="69"/>
      <c r="FB39" s="244">
        <f t="shared" si="24"/>
        <v>0</v>
      </c>
      <c r="FC39" s="242">
        <f t="shared" si="35"/>
        <v>0</v>
      </c>
      <c r="FD39" s="238">
        <f t="shared" si="36"/>
        <v>0</v>
      </c>
      <c r="FE39" s="213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92"/>
      <c r="GW39" s="90"/>
      <c r="GX39" s="66"/>
      <c r="GY39" s="66"/>
      <c r="GZ39" s="92"/>
      <c r="HA39" s="216">
        <f t="shared" si="37"/>
        <v>0</v>
      </c>
      <c r="HB39" s="250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251"/>
      <c r="IN39" s="303"/>
      <c r="IO39" s="186"/>
      <c r="IP39" s="186"/>
      <c r="IQ39" s="186"/>
      <c r="IR39" s="66"/>
      <c r="IS39" s="251"/>
      <c r="IT39" s="10"/>
      <c r="IU39" s="10"/>
      <c r="IV39" s="10"/>
    </row>
    <row r="40" spans="1:256" s="2" customFormat="1" ht="12.75">
      <c r="A40" s="112"/>
      <c r="B40" s="91"/>
      <c r="C40" s="22">
        <f t="shared" si="16"/>
        <v>0</v>
      </c>
      <c r="D40" s="16">
        <f t="shared" si="40"/>
        <v>0</v>
      </c>
      <c r="E40" s="66">
        <f t="shared" si="18"/>
        <v>0</v>
      </c>
      <c r="F40" s="16">
        <f t="shared" si="19"/>
        <v>0</v>
      </c>
      <c r="G40" s="16">
        <f t="shared" si="20"/>
        <v>0</v>
      </c>
      <c r="H40" s="66">
        <f t="shared" si="21"/>
        <v>0</v>
      </c>
      <c r="I40" s="67">
        <f t="shared" si="22"/>
        <v>0</v>
      </c>
      <c r="J40" s="68" t="e">
        <f t="shared" si="23"/>
        <v>#DIV/0!</v>
      </c>
      <c r="K40" s="68">
        <f>ABS(I40*100/I1)</f>
        <v>0</v>
      </c>
      <c r="L40" s="67">
        <f>K1</f>
        <v>38</v>
      </c>
      <c r="M40" s="149">
        <f t="shared" si="25"/>
        <v>0</v>
      </c>
      <c r="N40" s="67">
        <f>SUM(O40:Q40)</f>
        <v>0</v>
      </c>
      <c r="O40" s="67">
        <f t="shared" si="27"/>
        <v>0</v>
      </c>
      <c r="P40" s="67">
        <f t="shared" si="28"/>
        <v>0</v>
      </c>
      <c r="Q40" s="67">
        <f t="shared" si="29"/>
        <v>0</v>
      </c>
      <c r="R40" s="151">
        <f t="shared" si="30"/>
        <v>0</v>
      </c>
      <c r="S40" s="148">
        <f t="shared" si="31"/>
        <v>0</v>
      </c>
      <c r="T40" s="148">
        <f t="shared" si="32"/>
        <v>0</v>
      </c>
      <c r="U40" s="148">
        <f t="shared" si="33"/>
        <v>0</v>
      </c>
      <c r="V40" s="327">
        <f t="shared" si="34"/>
        <v>0</v>
      </c>
      <c r="W40" s="89"/>
      <c r="X40" s="213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91"/>
      <c r="BP40" s="220"/>
      <c r="BQ40" s="213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91"/>
      <c r="DI40" s="89"/>
      <c r="DJ40" s="90"/>
      <c r="DK40" s="90"/>
      <c r="DL40" s="90"/>
      <c r="DM40" s="90"/>
      <c r="DN40" s="90"/>
      <c r="DO40" s="90"/>
      <c r="DP40" s="90"/>
      <c r="DQ40" s="90"/>
      <c r="DR40" s="90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9"/>
      <c r="EZ40" s="66"/>
      <c r="FA40" s="69"/>
      <c r="FB40" s="244">
        <f t="shared" si="24"/>
        <v>0</v>
      </c>
      <c r="FC40" s="242">
        <f t="shared" si="35"/>
        <v>0</v>
      </c>
      <c r="FD40" s="238">
        <f t="shared" si="36"/>
        <v>0</v>
      </c>
      <c r="FE40" s="213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92"/>
      <c r="GW40" s="90"/>
      <c r="GX40" s="66"/>
      <c r="GY40" s="66"/>
      <c r="GZ40" s="92"/>
      <c r="HA40" s="216">
        <f t="shared" si="37"/>
        <v>0</v>
      </c>
      <c r="HB40" s="250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251"/>
      <c r="IN40" s="303"/>
      <c r="IO40" s="186"/>
      <c r="IP40" s="186"/>
      <c r="IQ40" s="186"/>
      <c r="IR40" s="66"/>
      <c r="IS40" s="251"/>
      <c r="IT40" s="10"/>
      <c r="IU40" s="10"/>
      <c r="IV40" s="10"/>
    </row>
    <row r="41" spans="1:256" s="2" customFormat="1" ht="12.75">
      <c r="A41" s="223"/>
      <c r="B41" s="91"/>
      <c r="C41" s="22">
        <f aca="true" t="shared" si="41" ref="C41:C59">COUNT(BQ41:DH41)</f>
        <v>0</v>
      </c>
      <c r="D41" s="16">
        <f t="shared" si="40"/>
        <v>0</v>
      </c>
      <c r="E41" s="66">
        <f aca="true" t="shared" si="42" ref="E41:E59">COUNTIF(BQ41:DH41,90)</f>
        <v>0</v>
      </c>
      <c r="F41" s="16">
        <f aca="true" t="shared" si="43" ref="F41:F59">COUNTIF(DJ41:FA41,"I")</f>
        <v>0</v>
      </c>
      <c r="G41" s="16">
        <f aca="true" t="shared" si="44" ref="G41:G59">COUNTIF(DJ41:FA41,"E")</f>
        <v>0</v>
      </c>
      <c r="H41" s="66">
        <f aca="true" t="shared" si="45" ref="H41:H61">COUNTIF(BQ41:DH41,"S")</f>
        <v>0</v>
      </c>
      <c r="I41" s="67">
        <f aca="true" t="shared" si="46" ref="I41:I59">SUM(BQ41:DH41)</f>
        <v>0</v>
      </c>
      <c r="J41" s="68" t="e">
        <f t="shared" si="23"/>
        <v>#DIV/0!</v>
      </c>
      <c r="K41" s="68">
        <f>ABS(I41*100/I1)</f>
        <v>0</v>
      </c>
      <c r="L41" s="67">
        <f>K1</f>
        <v>38</v>
      </c>
      <c r="M41" s="149">
        <f t="shared" si="25"/>
        <v>0</v>
      </c>
      <c r="N41" s="67">
        <f>SUM(O41:Q41)</f>
        <v>0</v>
      </c>
      <c r="O41" s="67">
        <f t="shared" si="27"/>
        <v>0</v>
      </c>
      <c r="P41" s="67">
        <f t="shared" si="28"/>
        <v>0</v>
      </c>
      <c r="Q41" s="67">
        <f t="shared" si="29"/>
        <v>0</v>
      </c>
      <c r="R41" s="151">
        <f t="shared" si="30"/>
        <v>0</v>
      </c>
      <c r="S41" s="148">
        <f t="shared" si="31"/>
        <v>0</v>
      </c>
      <c r="T41" s="148">
        <f t="shared" si="32"/>
        <v>0</v>
      </c>
      <c r="U41" s="148">
        <f t="shared" si="33"/>
        <v>0</v>
      </c>
      <c r="V41" s="327">
        <f t="shared" si="34"/>
        <v>0</v>
      </c>
      <c r="W41" s="89"/>
      <c r="X41" s="213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91"/>
      <c r="BP41" s="220"/>
      <c r="BQ41" s="213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91"/>
      <c r="DI41" s="89"/>
      <c r="DJ41" s="90"/>
      <c r="DK41" s="90"/>
      <c r="DL41" s="90"/>
      <c r="DM41" s="90"/>
      <c r="DN41" s="90"/>
      <c r="DO41" s="90"/>
      <c r="DP41" s="66"/>
      <c r="DQ41" s="66"/>
      <c r="DR41" s="90"/>
      <c r="DS41" s="90"/>
      <c r="DT41" s="90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9"/>
      <c r="EZ41" s="66"/>
      <c r="FA41" s="69"/>
      <c r="FB41" s="244">
        <f t="shared" si="24"/>
        <v>0</v>
      </c>
      <c r="FC41" s="242">
        <f t="shared" si="35"/>
        <v>0</v>
      </c>
      <c r="FD41" s="238">
        <f t="shared" si="36"/>
        <v>0</v>
      </c>
      <c r="FE41" s="213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92"/>
      <c r="HA41" s="216">
        <f t="shared" si="37"/>
        <v>0</v>
      </c>
      <c r="HB41" s="250"/>
      <c r="HC41" s="186"/>
      <c r="HD41" s="186"/>
      <c r="HE41" s="186"/>
      <c r="HF41" s="186"/>
      <c r="HG41" s="186"/>
      <c r="HH41" s="186"/>
      <c r="HI41" s="186"/>
      <c r="HJ41" s="186"/>
      <c r="HK41" s="186"/>
      <c r="HL41" s="186"/>
      <c r="HM41" s="186"/>
      <c r="HN41" s="186"/>
      <c r="HO41" s="186"/>
      <c r="HP41" s="186"/>
      <c r="HQ41" s="186"/>
      <c r="HR41" s="186"/>
      <c r="HS41" s="186"/>
      <c r="HT41" s="186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186"/>
      <c r="IH41" s="186"/>
      <c r="II41" s="186"/>
      <c r="IJ41" s="186"/>
      <c r="IK41" s="186"/>
      <c r="IL41" s="186"/>
      <c r="IM41" s="251"/>
      <c r="IN41" s="303"/>
      <c r="IO41" s="186"/>
      <c r="IP41" s="186"/>
      <c r="IQ41" s="186"/>
      <c r="IR41" s="66"/>
      <c r="IS41" s="92"/>
      <c r="IT41" s="10"/>
      <c r="IU41" s="10"/>
      <c r="IV41" s="10"/>
    </row>
    <row r="42" spans="1:256" s="2" customFormat="1" ht="12.75">
      <c r="A42" s="223" t="s">
        <v>143</v>
      </c>
      <c r="B42" s="91" t="s">
        <v>64</v>
      </c>
      <c r="C42" s="22">
        <f t="shared" si="41"/>
        <v>0</v>
      </c>
      <c r="D42" s="16">
        <f t="shared" si="40"/>
        <v>0</v>
      </c>
      <c r="E42" s="66">
        <f t="shared" si="42"/>
        <v>0</v>
      </c>
      <c r="F42" s="16">
        <f t="shared" si="43"/>
        <v>0</v>
      </c>
      <c r="G42" s="16">
        <f t="shared" si="44"/>
        <v>0</v>
      </c>
      <c r="H42" s="66">
        <f t="shared" si="45"/>
        <v>1</v>
      </c>
      <c r="I42" s="67">
        <f t="shared" si="46"/>
        <v>0</v>
      </c>
      <c r="J42" s="68" t="e">
        <f t="shared" si="23"/>
        <v>#DIV/0!</v>
      </c>
      <c r="K42" s="68">
        <f>ABS(I42*100/I1)</f>
        <v>0</v>
      </c>
      <c r="L42" s="67">
        <f>K1</f>
        <v>38</v>
      </c>
      <c r="M42" s="149">
        <f t="shared" si="25"/>
        <v>0</v>
      </c>
      <c r="N42" s="67">
        <f>SUM(O42:Q42)</f>
        <v>0</v>
      </c>
      <c r="O42" s="67">
        <f t="shared" si="27"/>
        <v>0</v>
      </c>
      <c r="P42" s="67">
        <f t="shared" si="28"/>
        <v>0</v>
      </c>
      <c r="Q42" s="67">
        <f t="shared" si="29"/>
        <v>0</v>
      </c>
      <c r="R42" s="151">
        <f t="shared" si="30"/>
        <v>4</v>
      </c>
      <c r="S42" s="148">
        <f t="shared" si="31"/>
        <v>1</v>
      </c>
      <c r="T42" s="148">
        <f t="shared" si="32"/>
        <v>0</v>
      </c>
      <c r="U42" s="148">
        <f t="shared" si="33"/>
        <v>1</v>
      </c>
      <c r="V42" s="327">
        <f t="shared" si="34"/>
        <v>0</v>
      </c>
      <c r="W42" s="89"/>
      <c r="X42" s="213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91"/>
      <c r="BP42" s="220"/>
      <c r="BQ42" s="66"/>
      <c r="BR42" s="66"/>
      <c r="BS42" s="66"/>
      <c r="BT42" s="66"/>
      <c r="BU42" s="66"/>
      <c r="BV42" s="66"/>
      <c r="BW42" s="66"/>
      <c r="BX42" s="90"/>
      <c r="BY42" s="90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328"/>
      <c r="CU42" s="297" t="s">
        <v>147</v>
      </c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9"/>
      <c r="DG42" s="66"/>
      <c r="DH42" s="91"/>
      <c r="DI42" s="89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9"/>
      <c r="EZ42" s="66"/>
      <c r="FA42" s="69"/>
      <c r="FB42" s="244">
        <f t="shared" si="24"/>
        <v>4</v>
      </c>
      <c r="FC42" s="242">
        <f t="shared" si="35"/>
        <v>1</v>
      </c>
      <c r="FD42" s="238">
        <f t="shared" si="36"/>
        <v>0</v>
      </c>
      <c r="FE42" s="213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286">
        <v>1</v>
      </c>
      <c r="GA42" s="66"/>
      <c r="GB42" s="286">
        <v>1</v>
      </c>
      <c r="GC42" s="66"/>
      <c r="GD42" s="66"/>
      <c r="GE42" s="66"/>
      <c r="GF42" s="286">
        <v>1</v>
      </c>
      <c r="GG42" s="66"/>
      <c r="GH42" s="298">
        <v>2</v>
      </c>
      <c r="GI42" s="297" t="s">
        <v>147</v>
      </c>
      <c r="GJ42" s="66"/>
      <c r="GK42" s="66"/>
      <c r="GL42" s="66"/>
      <c r="GM42" s="286">
        <v>1</v>
      </c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92"/>
      <c r="HA42" s="216">
        <f t="shared" si="37"/>
        <v>0</v>
      </c>
      <c r="HB42" s="250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251"/>
      <c r="IN42" s="303"/>
      <c r="IO42" s="186"/>
      <c r="IP42" s="186"/>
      <c r="IQ42" s="186"/>
      <c r="IR42" s="66"/>
      <c r="IS42" s="92"/>
      <c r="IT42" s="10"/>
      <c r="IU42" s="10"/>
      <c r="IV42" s="10"/>
    </row>
    <row r="43" spans="1:256" s="2" customFormat="1" ht="12.75">
      <c r="A43" s="265" t="s">
        <v>144</v>
      </c>
      <c r="B43" s="91" t="s">
        <v>63</v>
      </c>
      <c r="C43" s="22">
        <f t="shared" si="41"/>
        <v>0</v>
      </c>
      <c r="D43" s="16">
        <f t="shared" si="40"/>
        <v>0</v>
      </c>
      <c r="E43" s="66">
        <f t="shared" si="42"/>
        <v>0</v>
      </c>
      <c r="F43" s="16">
        <f t="shared" si="43"/>
        <v>0</v>
      </c>
      <c r="G43" s="16">
        <f t="shared" si="44"/>
        <v>0</v>
      </c>
      <c r="H43" s="66">
        <f t="shared" si="45"/>
        <v>1</v>
      </c>
      <c r="I43" s="67">
        <f t="shared" si="46"/>
        <v>0</v>
      </c>
      <c r="J43" s="68" t="e">
        <f t="shared" si="23"/>
        <v>#DIV/0!</v>
      </c>
      <c r="K43" s="68">
        <f>ABS(I43*100/I1)</f>
        <v>0</v>
      </c>
      <c r="L43" s="67">
        <f>K1</f>
        <v>38</v>
      </c>
      <c r="M43" s="149">
        <f t="shared" si="25"/>
        <v>0</v>
      </c>
      <c r="N43" s="67">
        <f>SUM(O43:Q43)</f>
        <v>0</v>
      </c>
      <c r="O43" s="67">
        <f t="shared" si="27"/>
        <v>0</v>
      </c>
      <c r="P43" s="67">
        <f t="shared" si="28"/>
        <v>0</v>
      </c>
      <c r="Q43" s="67">
        <f t="shared" si="29"/>
        <v>0</v>
      </c>
      <c r="R43" s="151">
        <f t="shared" si="30"/>
        <v>2</v>
      </c>
      <c r="S43" s="148">
        <f t="shared" si="31"/>
        <v>1</v>
      </c>
      <c r="T43" s="148">
        <f t="shared" si="32"/>
        <v>0</v>
      </c>
      <c r="U43" s="148">
        <f t="shared" si="33"/>
        <v>1</v>
      </c>
      <c r="V43" s="152">
        <f t="shared" si="34"/>
        <v>0</v>
      </c>
      <c r="W43" s="89"/>
      <c r="X43" s="213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91"/>
      <c r="BP43" s="220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297" t="s">
        <v>147</v>
      </c>
      <c r="CX43" s="66"/>
      <c r="CY43" s="66"/>
      <c r="CZ43" s="66"/>
      <c r="DA43" s="66"/>
      <c r="DB43" s="66"/>
      <c r="DC43" s="66"/>
      <c r="DD43" s="66"/>
      <c r="DE43" s="66"/>
      <c r="DF43" s="69"/>
      <c r="DG43" s="66"/>
      <c r="DH43" s="91"/>
      <c r="DI43" s="89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9"/>
      <c r="EZ43" s="66"/>
      <c r="FA43" s="69"/>
      <c r="FB43" s="244">
        <f t="shared" si="24"/>
        <v>2</v>
      </c>
      <c r="FC43" s="242">
        <f t="shared" si="35"/>
        <v>1</v>
      </c>
      <c r="FD43" s="238">
        <f t="shared" si="36"/>
        <v>0</v>
      </c>
      <c r="FE43" s="213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286">
        <v>1</v>
      </c>
      <c r="FY43" s="66"/>
      <c r="FZ43" s="66"/>
      <c r="GA43" s="66"/>
      <c r="GB43" s="66"/>
      <c r="GC43" s="66"/>
      <c r="GD43" s="66"/>
      <c r="GE43" s="66"/>
      <c r="GF43" s="66"/>
      <c r="GG43" s="66"/>
      <c r="GH43" s="286">
        <v>1</v>
      </c>
      <c r="GI43" s="66"/>
      <c r="GJ43" s="298">
        <v>2</v>
      </c>
      <c r="GK43" s="297" t="s">
        <v>147</v>
      </c>
      <c r="GL43" s="297" t="s">
        <v>147</v>
      </c>
      <c r="GM43" s="297" t="s">
        <v>147</v>
      </c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92"/>
      <c r="HA43" s="216">
        <f t="shared" si="37"/>
        <v>0</v>
      </c>
      <c r="HB43" s="250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  <c r="IL43" s="186"/>
      <c r="IM43" s="251"/>
      <c r="IN43" s="303"/>
      <c r="IO43" s="186"/>
      <c r="IP43" s="186"/>
      <c r="IQ43" s="186"/>
      <c r="IR43" s="66"/>
      <c r="IS43" s="92"/>
      <c r="IT43" s="10"/>
      <c r="IU43" s="10"/>
      <c r="IV43" s="10"/>
    </row>
    <row r="44" spans="1:256" ht="12.75">
      <c r="A44" s="265" t="s">
        <v>145</v>
      </c>
      <c r="B44" s="91" t="s">
        <v>62</v>
      </c>
      <c r="C44" s="22">
        <f t="shared" si="41"/>
        <v>0</v>
      </c>
      <c r="D44" s="16">
        <f t="shared" si="40"/>
        <v>0</v>
      </c>
      <c r="E44" s="66">
        <f t="shared" si="42"/>
        <v>0</v>
      </c>
      <c r="F44" s="16">
        <f t="shared" si="43"/>
        <v>0</v>
      </c>
      <c r="G44" s="16">
        <f t="shared" si="44"/>
        <v>0</v>
      </c>
      <c r="H44" s="66">
        <f t="shared" si="45"/>
        <v>0</v>
      </c>
      <c r="I44" s="67">
        <f t="shared" si="46"/>
        <v>0</v>
      </c>
      <c r="J44" s="68" t="e">
        <f aca="true" t="shared" si="47" ref="J44:J55">ABS(I44/C44)</f>
        <v>#DIV/0!</v>
      </c>
      <c r="K44" s="68">
        <f>ABS(I44*100/I1)</f>
        <v>0</v>
      </c>
      <c r="L44" s="67">
        <f>K1</f>
        <v>38</v>
      </c>
      <c r="M44" s="149">
        <f t="shared" si="25"/>
        <v>0</v>
      </c>
      <c r="N44" s="67">
        <f aca="true" t="shared" si="48" ref="N44:N55">SUM(O44:Q44)</f>
        <v>0</v>
      </c>
      <c r="O44" s="67">
        <f t="shared" si="27"/>
        <v>0</v>
      </c>
      <c r="P44" s="67">
        <f t="shared" si="28"/>
        <v>0</v>
      </c>
      <c r="Q44" s="67">
        <f t="shared" si="29"/>
        <v>0</v>
      </c>
      <c r="R44" s="151">
        <f t="shared" si="30"/>
        <v>0</v>
      </c>
      <c r="S44" s="148">
        <f t="shared" si="31"/>
        <v>0</v>
      </c>
      <c r="T44" s="148">
        <f t="shared" si="32"/>
        <v>0</v>
      </c>
      <c r="U44" s="148">
        <f t="shared" si="33"/>
        <v>0</v>
      </c>
      <c r="V44" s="152">
        <f t="shared" si="34"/>
        <v>0</v>
      </c>
      <c r="W44" s="89"/>
      <c r="X44" s="213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91"/>
      <c r="BP44" s="22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9"/>
      <c r="DG44" s="66"/>
      <c r="DH44" s="91"/>
      <c r="DI44" s="89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9"/>
      <c r="EZ44" s="66"/>
      <c r="FA44" s="69"/>
      <c r="FB44" s="244">
        <f t="shared" si="24"/>
        <v>0</v>
      </c>
      <c r="FC44" s="242">
        <f t="shared" si="35"/>
        <v>0</v>
      </c>
      <c r="FD44" s="238">
        <f t="shared" si="36"/>
        <v>0</v>
      </c>
      <c r="FE44" s="213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116"/>
      <c r="GZ44" s="117"/>
      <c r="HA44" s="216">
        <f t="shared" si="37"/>
        <v>0</v>
      </c>
      <c r="HB44" s="250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251"/>
      <c r="IN44" s="303"/>
      <c r="IO44" s="186"/>
      <c r="IP44" s="186"/>
      <c r="IQ44" s="186"/>
      <c r="IR44" s="116"/>
      <c r="IS44" s="117"/>
      <c r="IT44" s="128"/>
      <c r="IU44" s="128"/>
      <c r="IV44" s="128"/>
    </row>
    <row r="45" spans="1:256" ht="13.5" customHeight="1" thickBot="1">
      <c r="A45" s="265" t="s">
        <v>146</v>
      </c>
      <c r="B45" s="91"/>
      <c r="C45" s="22">
        <f t="shared" si="41"/>
        <v>0</v>
      </c>
      <c r="D45" s="16">
        <f t="shared" si="40"/>
        <v>0</v>
      </c>
      <c r="E45" s="66">
        <f t="shared" si="42"/>
        <v>0</v>
      </c>
      <c r="F45" s="16">
        <f t="shared" si="43"/>
        <v>0</v>
      </c>
      <c r="G45" s="16">
        <f t="shared" si="44"/>
        <v>0</v>
      </c>
      <c r="H45" s="66">
        <f t="shared" si="45"/>
        <v>0</v>
      </c>
      <c r="I45" s="67">
        <f t="shared" si="46"/>
        <v>0</v>
      </c>
      <c r="J45" s="68" t="e">
        <f t="shared" si="47"/>
        <v>#DIV/0!</v>
      </c>
      <c r="K45" s="68">
        <f>ABS(I45*100/I1)</f>
        <v>0</v>
      </c>
      <c r="L45" s="67">
        <f>K1</f>
        <v>38</v>
      </c>
      <c r="M45" s="149">
        <f t="shared" si="25"/>
        <v>0</v>
      </c>
      <c r="N45" s="67">
        <f t="shared" si="48"/>
        <v>0</v>
      </c>
      <c r="O45" s="67">
        <f t="shared" si="27"/>
        <v>0</v>
      </c>
      <c r="P45" s="67">
        <f t="shared" si="28"/>
        <v>0</v>
      </c>
      <c r="Q45" s="67">
        <f t="shared" si="29"/>
        <v>0</v>
      </c>
      <c r="R45" s="151">
        <f t="shared" si="30"/>
        <v>1</v>
      </c>
      <c r="S45" s="148">
        <f t="shared" si="31"/>
        <v>0</v>
      </c>
      <c r="T45" s="148">
        <f t="shared" si="32"/>
        <v>0</v>
      </c>
      <c r="U45" s="148">
        <f t="shared" si="33"/>
        <v>0</v>
      </c>
      <c r="V45" s="152">
        <f t="shared" si="34"/>
        <v>0</v>
      </c>
      <c r="W45" s="89"/>
      <c r="X45" s="213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91"/>
      <c r="BP45" s="22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9"/>
      <c r="DG45" s="66"/>
      <c r="DH45" s="91"/>
      <c r="DI45" s="89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9"/>
      <c r="EZ45" s="66"/>
      <c r="FA45" s="69"/>
      <c r="FB45" s="244">
        <f t="shared" si="24"/>
        <v>1</v>
      </c>
      <c r="FC45" s="242">
        <f t="shared" si="35"/>
        <v>0</v>
      </c>
      <c r="FD45" s="238">
        <f t="shared" si="36"/>
        <v>0</v>
      </c>
      <c r="FE45" s="213"/>
      <c r="FF45" s="66"/>
      <c r="FG45" s="66"/>
      <c r="FH45" s="66"/>
      <c r="FI45" s="66"/>
      <c r="FJ45" s="66"/>
      <c r="FK45" s="66"/>
      <c r="FL45" s="66"/>
      <c r="FM45" s="66"/>
      <c r="FN45" s="66"/>
      <c r="FO45" s="286">
        <v>1</v>
      </c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116"/>
      <c r="GZ45" s="117"/>
      <c r="HA45" s="216">
        <f t="shared" si="37"/>
        <v>0</v>
      </c>
      <c r="HB45" s="250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251"/>
      <c r="IN45" s="303"/>
      <c r="IO45" s="186"/>
      <c r="IP45" s="186"/>
      <c r="IQ45" s="186"/>
      <c r="IR45" s="116"/>
      <c r="IS45" s="117"/>
      <c r="IT45" s="128"/>
      <c r="IU45" s="128"/>
      <c r="IV45" s="128"/>
    </row>
    <row r="46" spans="1:256" ht="12.75" hidden="1">
      <c r="A46" s="221"/>
      <c r="B46" s="222"/>
      <c r="C46" s="22">
        <f t="shared" si="41"/>
        <v>0</v>
      </c>
      <c r="D46" s="16">
        <f t="shared" si="40"/>
        <v>0</v>
      </c>
      <c r="E46" s="66">
        <f t="shared" si="42"/>
        <v>0</v>
      </c>
      <c r="F46" s="16">
        <f t="shared" si="43"/>
        <v>0</v>
      </c>
      <c r="G46" s="16">
        <f t="shared" si="44"/>
        <v>0</v>
      </c>
      <c r="H46" s="66">
        <f t="shared" si="45"/>
        <v>0</v>
      </c>
      <c r="I46" s="67">
        <f t="shared" si="46"/>
        <v>0</v>
      </c>
      <c r="J46" s="68" t="e">
        <f t="shared" si="47"/>
        <v>#DIV/0!</v>
      </c>
      <c r="K46" s="68">
        <f>ABS(I46*100/I1)</f>
        <v>0</v>
      </c>
      <c r="L46" s="67">
        <f>K1</f>
        <v>38</v>
      </c>
      <c r="M46" s="149">
        <f t="shared" si="25"/>
        <v>0</v>
      </c>
      <c r="N46" s="67">
        <f t="shared" si="48"/>
        <v>0</v>
      </c>
      <c r="O46" s="67">
        <f t="shared" si="27"/>
        <v>0</v>
      </c>
      <c r="P46" s="67">
        <f t="shared" si="28"/>
        <v>0</v>
      </c>
      <c r="Q46" s="67">
        <f t="shared" si="29"/>
        <v>0</v>
      </c>
      <c r="R46" s="151">
        <f t="shared" si="30"/>
        <v>0</v>
      </c>
      <c r="S46" s="148">
        <f t="shared" si="31"/>
        <v>0</v>
      </c>
      <c r="T46" s="148">
        <f t="shared" si="32"/>
        <v>0</v>
      </c>
      <c r="U46" s="148">
        <f t="shared" si="33"/>
        <v>0</v>
      </c>
      <c r="V46" s="152">
        <f t="shared" si="34"/>
        <v>0</v>
      </c>
      <c r="W46" s="89"/>
      <c r="X46" s="213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286"/>
      <c r="AQ46" s="286"/>
      <c r="AR46" s="286"/>
      <c r="AS46" s="66"/>
      <c r="AT46" s="66"/>
      <c r="AU46" s="66"/>
      <c r="AV46" s="66"/>
      <c r="AW46" s="66"/>
      <c r="AX46" s="66"/>
      <c r="AY46" s="66"/>
      <c r="AZ46" s="286"/>
      <c r="BA46" s="66"/>
      <c r="BB46" s="66"/>
      <c r="BC46" s="66"/>
      <c r="BD46" s="66"/>
      <c r="BE46" s="66"/>
      <c r="BF46" s="286"/>
      <c r="BG46" s="66"/>
      <c r="BH46" s="66"/>
      <c r="BI46" s="66"/>
      <c r="BJ46" s="66"/>
      <c r="BK46" s="66"/>
      <c r="BL46" s="66"/>
      <c r="BM46" s="66"/>
      <c r="BN46" s="66"/>
      <c r="BO46" s="91"/>
      <c r="BP46" s="22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9"/>
      <c r="DG46" s="66"/>
      <c r="DH46" s="91"/>
      <c r="DI46" s="89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9"/>
      <c r="EZ46" s="66"/>
      <c r="FA46" s="69"/>
      <c r="FB46" s="244">
        <f t="shared" si="24"/>
        <v>0</v>
      </c>
      <c r="FC46" s="242">
        <f t="shared" si="35"/>
        <v>0</v>
      </c>
      <c r="FD46" s="238">
        <f t="shared" si="36"/>
        <v>0</v>
      </c>
      <c r="FE46" s="213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116"/>
      <c r="GZ46" s="117"/>
      <c r="HA46" s="216">
        <f t="shared" si="37"/>
        <v>0</v>
      </c>
      <c r="HB46" s="250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  <c r="IL46" s="186"/>
      <c r="IM46" s="251"/>
      <c r="IN46" s="303"/>
      <c r="IO46" s="186"/>
      <c r="IP46" s="186"/>
      <c r="IQ46" s="186"/>
      <c r="IR46" s="116"/>
      <c r="IS46" s="117"/>
      <c r="IT46" s="128"/>
      <c r="IU46" s="128"/>
      <c r="IV46" s="128"/>
    </row>
    <row r="47" spans="1:256" ht="12.75" hidden="1">
      <c r="A47" s="106"/>
      <c r="B47" s="70"/>
      <c r="C47" s="22">
        <f t="shared" si="41"/>
        <v>0</v>
      </c>
      <c r="D47" s="16">
        <f t="shared" si="40"/>
        <v>0</v>
      </c>
      <c r="E47" s="66">
        <f t="shared" si="42"/>
        <v>0</v>
      </c>
      <c r="F47" s="16">
        <f t="shared" si="43"/>
        <v>0</v>
      </c>
      <c r="G47" s="16">
        <f t="shared" si="44"/>
        <v>0</v>
      </c>
      <c r="H47" s="66">
        <f t="shared" si="45"/>
        <v>0</v>
      </c>
      <c r="I47" s="67">
        <f t="shared" si="46"/>
        <v>0</v>
      </c>
      <c r="J47" s="68" t="e">
        <f t="shared" si="47"/>
        <v>#DIV/0!</v>
      </c>
      <c r="K47" s="68">
        <f>ABS(I47*100/I1)</f>
        <v>0</v>
      </c>
      <c r="L47" s="67">
        <f>K1</f>
        <v>38</v>
      </c>
      <c r="M47" s="149">
        <f t="shared" si="25"/>
        <v>0</v>
      </c>
      <c r="N47" s="67">
        <f t="shared" si="48"/>
        <v>0</v>
      </c>
      <c r="O47" s="67">
        <f t="shared" si="27"/>
        <v>0</v>
      </c>
      <c r="P47" s="67">
        <f t="shared" si="28"/>
        <v>0</v>
      </c>
      <c r="Q47" s="67">
        <f t="shared" si="29"/>
        <v>0</v>
      </c>
      <c r="R47" s="151">
        <f t="shared" si="30"/>
        <v>0</v>
      </c>
      <c r="S47" s="148">
        <f t="shared" si="31"/>
        <v>0</v>
      </c>
      <c r="T47" s="148">
        <f t="shared" si="32"/>
        <v>0</v>
      </c>
      <c r="U47" s="148">
        <f t="shared" si="33"/>
        <v>0</v>
      </c>
      <c r="V47" s="152">
        <f t="shared" si="34"/>
        <v>0</v>
      </c>
      <c r="W47" s="89"/>
      <c r="X47" s="213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286"/>
      <c r="AQ47" s="286"/>
      <c r="AR47" s="286"/>
      <c r="AS47" s="66"/>
      <c r="AT47" s="66"/>
      <c r="AU47" s="66"/>
      <c r="AV47" s="66"/>
      <c r="AW47" s="66"/>
      <c r="AX47" s="66"/>
      <c r="AY47" s="66"/>
      <c r="AZ47" s="286"/>
      <c r="BA47" s="66"/>
      <c r="BB47" s="66"/>
      <c r="BC47" s="66"/>
      <c r="BD47" s="66"/>
      <c r="BE47" s="66"/>
      <c r="BF47" s="286"/>
      <c r="BG47" s="66"/>
      <c r="BH47" s="66"/>
      <c r="BI47" s="66"/>
      <c r="BJ47" s="66"/>
      <c r="BK47" s="66"/>
      <c r="BL47" s="66"/>
      <c r="BM47" s="66"/>
      <c r="BN47" s="66"/>
      <c r="BO47" s="91"/>
      <c r="BP47" s="220"/>
      <c r="BQ47" s="90"/>
      <c r="BR47" s="90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9"/>
      <c r="DG47" s="66"/>
      <c r="DH47" s="91"/>
      <c r="DI47" s="89"/>
      <c r="DJ47" s="90"/>
      <c r="DK47" s="90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9"/>
      <c r="EZ47" s="66"/>
      <c r="FA47" s="69"/>
      <c r="FB47" s="244">
        <f t="shared" si="24"/>
        <v>0</v>
      </c>
      <c r="FC47" s="242">
        <f t="shared" si="35"/>
        <v>0</v>
      </c>
      <c r="FD47" s="238">
        <f t="shared" si="36"/>
        <v>0</v>
      </c>
      <c r="FE47" s="213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116"/>
      <c r="GZ47" s="117"/>
      <c r="HA47" s="216">
        <f t="shared" si="37"/>
        <v>0</v>
      </c>
      <c r="HB47" s="250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251"/>
      <c r="IN47" s="303"/>
      <c r="IO47" s="186"/>
      <c r="IP47" s="186"/>
      <c r="IQ47" s="186"/>
      <c r="IR47" s="116"/>
      <c r="IS47" s="117"/>
      <c r="IT47" s="128"/>
      <c r="IU47" s="128"/>
      <c r="IV47" s="128"/>
    </row>
    <row r="48" spans="1:256" ht="12.75" hidden="1">
      <c r="A48" s="106"/>
      <c r="B48" s="70"/>
      <c r="C48" s="22">
        <f t="shared" si="41"/>
        <v>0</v>
      </c>
      <c r="D48" s="16">
        <f t="shared" si="40"/>
        <v>0</v>
      </c>
      <c r="E48" s="66">
        <f t="shared" si="42"/>
        <v>0</v>
      </c>
      <c r="F48" s="16">
        <f t="shared" si="43"/>
        <v>0</v>
      </c>
      <c r="G48" s="16">
        <f t="shared" si="44"/>
        <v>0</v>
      </c>
      <c r="H48" s="66">
        <f t="shared" si="45"/>
        <v>0</v>
      </c>
      <c r="I48" s="67">
        <f t="shared" si="46"/>
        <v>0</v>
      </c>
      <c r="J48" s="68" t="e">
        <f t="shared" si="47"/>
        <v>#DIV/0!</v>
      </c>
      <c r="K48" s="68">
        <f>ABS(I48*100/I1)</f>
        <v>0</v>
      </c>
      <c r="L48" s="67">
        <f>K1</f>
        <v>38</v>
      </c>
      <c r="M48" s="149">
        <f t="shared" si="25"/>
        <v>0</v>
      </c>
      <c r="N48" s="67">
        <f t="shared" si="48"/>
        <v>0</v>
      </c>
      <c r="O48" s="67">
        <f t="shared" si="27"/>
        <v>0</v>
      </c>
      <c r="P48" s="67">
        <f t="shared" si="28"/>
        <v>0</v>
      </c>
      <c r="Q48" s="67">
        <f t="shared" si="29"/>
        <v>0</v>
      </c>
      <c r="R48" s="151">
        <f t="shared" si="30"/>
        <v>0</v>
      </c>
      <c r="S48" s="148">
        <f t="shared" si="31"/>
        <v>0</v>
      </c>
      <c r="T48" s="148">
        <f t="shared" si="32"/>
        <v>0</v>
      </c>
      <c r="U48" s="148">
        <f t="shared" si="33"/>
        <v>0</v>
      </c>
      <c r="V48" s="152">
        <f t="shared" si="34"/>
        <v>0</v>
      </c>
      <c r="W48" s="89"/>
      <c r="X48" s="213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286"/>
      <c r="AQ48" s="286"/>
      <c r="AR48" s="286"/>
      <c r="AS48" s="66"/>
      <c r="AT48" s="66"/>
      <c r="AU48" s="66"/>
      <c r="AV48" s="66"/>
      <c r="AW48" s="66"/>
      <c r="AX48" s="66"/>
      <c r="AY48" s="66"/>
      <c r="AZ48" s="286"/>
      <c r="BA48" s="66"/>
      <c r="BB48" s="66"/>
      <c r="BC48" s="66"/>
      <c r="BD48" s="66"/>
      <c r="BE48" s="66"/>
      <c r="BF48" s="286"/>
      <c r="BG48" s="66"/>
      <c r="BH48" s="66"/>
      <c r="BI48" s="66"/>
      <c r="BJ48" s="66"/>
      <c r="BK48" s="66"/>
      <c r="BL48" s="66"/>
      <c r="BM48" s="66"/>
      <c r="BN48" s="66"/>
      <c r="BO48" s="91"/>
      <c r="BP48" s="220"/>
      <c r="BQ48" s="90"/>
      <c r="BR48" s="90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9"/>
      <c r="DG48" s="66"/>
      <c r="DH48" s="91"/>
      <c r="DI48" s="89"/>
      <c r="DJ48" s="90"/>
      <c r="DK48" s="90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9"/>
      <c r="EZ48" s="66"/>
      <c r="FA48" s="69"/>
      <c r="FB48" s="244">
        <f t="shared" si="24"/>
        <v>0</v>
      </c>
      <c r="FC48" s="242">
        <f t="shared" si="35"/>
        <v>0</v>
      </c>
      <c r="FD48" s="238">
        <f t="shared" si="36"/>
        <v>0</v>
      </c>
      <c r="FE48" s="213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116"/>
      <c r="GZ48" s="117"/>
      <c r="HA48" s="216">
        <f t="shared" si="37"/>
        <v>0</v>
      </c>
      <c r="HB48" s="250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251"/>
      <c r="IN48" s="303"/>
      <c r="IO48" s="186"/>
      <c r="IP48" s="186"/>
      <c r="IQ48" s="186"/>
      <c r="IR48" s="116"/>
      <c r="IS48" s="117"/>
      <c r="IT48" s="128"/>
      <c r="IU48" s="128"/>
      <c r="IV48" s="128"/>
    </row>
    <row r="49" spans="1:256" ht="12.75" hidden="1">
      <c r="A49" s="106"/>
      <c r="B49" s="70"/>
      <c r="C49" s="22">
        <f t="shared" si="41"/>
        <v>0</v>
      </c>
      <c r="D49" s="16">
        <f t="shared" si="40"/>
        <v>0</v>
      </c>
      <c r="E49" s="66">
        <f t="shared" si="42"/>
        <v>0</v>
      </c>
      <c r="F49" s="16">
        <f t="shared" si="43"/>
        <v>0</v>
      </c>
      <c r="G49" s="16">
        <f t="shared" si="44"/>
        <v>0</v>
      </c>
      <c r="H49" s="66">
        <f t="shared" si="45"/>
        <v>0</v>
      </c>
      <c r="I49" s="67">
        <f t="shared" si="46"/>
        <v>0</v>
      </c>
      <c r="J49" s="68" t="e">
        <f>ABS(I49/C49)</f>
        <v>#DIV/0!</v>
      </c>
      <c r="K49" s="68">
        <f>ABS(I49*100/I1)</f>
        <v>0</v>
      </c>
      <c r="L49" s="67">
        <f>K1</f>
        <v>38</v>
      </c>
      <c r="M49" s="149">
        <f t="shared" si="25"/>
        <v>0</v>
      </c>
      <c r="N49" s="67">
        <f>SUM(O49:Q49)</f>
        <v>0</v>
      </c>
      <c r="O49" s="67">
        <f t="shared" si="27"/>
        <v>0</v>
      </c>
      <c r="P49" s="67">
        <f t="shared" si="28"/>
        <v>0</v>
      </c>
      <c r="Q49" s="67">
        <f t="shared" si="29"/>
        <v>0</v>
      </c>
      <c r="R49" s="151">
        <f t="shared" si="30"/>
        <v>0</v>
      </c>
      <c r="S49" s="148">
        <f t="shared" si="31"/>
        <v>0</v>
      </c>
      <c r="T49" s="148">
        <f t="shared" si="32"/>
        <v>0</v>
      </c>
      <c r="U49" s="148">
        <f t="shared" si="33"/>
        <v>0</v>
      </c>
      <c r="V49" s="152">
        <f t="shared" si="34"/>
        <v>0</v>
      </c>
      <c r="W49" s="89"/>
      <c r="X49" s="213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286"/>
      <c r="AQ49" s="286"/>
      <c r="AR49" s="286"/>
      <c r="AS49" s="66"/>
      <c r="AT49" s="66"/>
      <c r="AU49" s="66"/>
      <c r="AV49" s="66"/>
      <c r="AW49" s="66"/>
      <c r="AX49" s="66"/>
      <c r="AY49" s="66"/>
      <c r="AZ49" s="286"/>
      <c r="BA49" s="66"/>
      <c r="BB49" s="66"/>
      <c r="BC49" s="66"/>
      <c r="BD49" s="66"/>
      <c r="BE49" s="66"/>
      <c r="BF49" s="286"/>
      <c r="BG49" s="66"/>
      <c r="BH49" s="66"/>
      <c r="BI49" s="66"/>
      <c r="BJ49" s="66"/>
      <c r="BK49" s="66"/>
      <c r="BL49" s="66"/>
      <c r="BM49" s="66"/>
      <c r="BN49" s="66"/>
      <c r="BO49" s="91"/>
      <c r="BP49" s="220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9"/>
      <c r="DG49" s="66"/>
      <c r="DH49" s="91"/>
      <c r="DI49" s="89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9"/>
      <c r="EZ49" s="66"/>
      <c r="FA49" s="69"/>
      <c r="FB49" s="244">
        <f t="shared" si="24"/>
        <v>0</v>
      </c>
      <c r="FC49" s="242">
        <f t="shared" si="35"/>
        <v>0</v>
      </c>
      <c r="FD49" s="238">
        <f t="shared" si="36"/>
        <v>0</v>
      </c>
      <c r="FE49" s="213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116"/>
      <c r="GZ49" s="117"/>
      <c r="HA49" s="216">
        <f t="shared" si="37"/>
        <v>0</v>
      </c>
      <c r="HB49" s="250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251"/>
      <c r="IN49" s="303"/>
      <c r="IO49" s="186"/>
      <c r="IP49" s="186"/>
      <c r="IQ49" s="186"/>
      <c r="IR49" s="116"/>
      <c r="IS49" s="117"/>
      <c r="IT49" s="128"/>
      <c r="IU49" s="128"/>
      <c r="IV49" s="128"/>
    </row>
    <row r="50" spans="1:256" ht="12.75" hidden="1">
      <c r="A50" s="107"/>
      <c r="B50" s="70"/>
      <c r="C50" s="22">
        <f t="shared" si="41"/>
        <v>0</v>
      </c>
      <c r="D50" s="16">
        <f t="shared" si="40"/>
        <v>0</v>
      </c>
      <c r="E50" s="66">
        <f t="shared" si="42"/>
        <v>0</v>
      </c>
      <c r="F50" s="16">
        <f t="shared" si="43"/>
        <v>0</v>
      </c>
      <c r="G50" s="16">
        <f t="shared" si="44"/>
        <v>0</v>
      </c>
      <c r="H50" s="66">
        <f t="shared" si="45"/>
        <v>0</v>
      </c>
      <c r="I50" s="67">
        <f t="shared" si="46"/>
        <v>0</v>
      </c>
      <c r="J50" s="68" t="e">
        <f t="shared" si="47"/>
        <v>#DIV/0!</v>
      </c>
      <c r="K50" s="68">
        <f>ABS(I50*100/I1)</f>
        <v>0</v>
      </c>
      <c r="L50" s="67">
        <f>K1</f>
        <v>38</v>
      </c>
      <c r="M50" s="149">
        <f t="shared" si="25"/>
        <v>0</v>
      </c>
      <c r="N50" s="67">
        <f t="shared" si="48"/>
        <v>0</v>
      </c>
      <c r="O50" s="67">
        <f t="shared" si="27"/>
        <v>0</v>
      </c>
      <c r="P50" s="67">
        <f t="shared" si="28"/>
        <v>0</v>
      </c>
      <c r="Q50" s="67">
        <f t="shared" si="29"/>
        <v>0</v>
      </c>
      <c r="R50" s="151">
        <f t="shared" si="30"/>
        <v>0</v>
      </c>
      <c r="S50" s="148">
        <f t="shared" si="31"/>
        <v>0</v>
      </c>
      <c r="T50" s="148">
        <f t="shared" si="32"/>
        <v>0</v>
      </c>
      <c r="U50" s="148">
        <f t="shared" si="33"/>
        <v>0</v>
      </c>
      <c r="V50" s="152">
        <f t="shared" si="34"/>
        <v>0</v>
      </c>
      <c r="W50" s="89"/>
      <c r="X50" s="213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286"/>
      <c r="AQ50" s="286"/>
      <c r="AR50" s="286"/>
      <c r="AS50" s="66"/>
      <c r="AT50" s="66"/>
      <c r="AU50" s="66"/>
      <c r="AV50" s="66"/>
      <c r="AW50" s="66"/>
      <c r="AX50" s="66"/>
      <c r="AY50" s="66"/>
      <c r="AZ50" s="286"/>
      <c r="BA50" s="66"/>
      <c r="BB50" s="66"/>
      <c r="BC50" s="66"/>
      <c r="BD50" s="66"/>
      <c r="BE50" s="66"/>
      <c r="BF50" s="286"/>
      <c r="BG50" s="66"/>
      <c r="BH50" s="66"/>
      <c r="BI50" s="66"/>
      <c r="BJ50" s="66"/>
      <c r="BK50" s="66"/>
      <c r="BL50" s="66"/>
      <c r="BM50" s="66"/>
      <c r="BN50" s="66"/>
      <c r="BO50" s="91"/>
      <c r="BP50" s="220"/>
      <c r="BQ50" s="90"/>
      <c r="BR50" s="90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9"/>
      <c r="DG50" s="66"/>
      <c r="DH50" s="91"/>
      <c r="DI50" s="89"/>
      <c r="DJ50" s="90"/>
      <c r="DK50" s="90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9"/>
      <c r="EZ50" s="66"/>
      <c r="FA50" s="69"/>
      <c r="FB50" s="244">
        <f t="shared" si="24"/>
        <v>0</v>
      </c>
      <c r="FC50" s="242">
        <f t="shared" si="35"/>
        <v>0</v>
      </c>
      <c r="FD50" s="238">
        <f t="shared" si="36"/>
        <v>0</v>
      </c>
      <c r="FE50" s="213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116"/>
      <c r="GZ50" s="117"/>
      <c r="HA50" s="216">
        <f t="shared" si="37"/>
        <v>0</v>
      </c>
      <c r="HB50" s="250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251"/>
      <c r="IN50" s="303"/>
      <c r="IO50" s="186"/>
      <c r="IP50" s="186"/>
      <c r="IQ50" s="186"/>
      <c r="IR50" s="116"/>
      <c r="IS50" s="117"/>
      <c r="IT50" s="128"/>
      <c r="IU50" s="128"/>
      <c r="IV50" s="128"/>
    </row>
    <row r="51" spans="1:256" ht="12.75" hidden="1">
      <c r="A51" s="106"/>
      <c r="B51" s="70"/>
      <c r="C51" s="22">
        <f t="shared" si="41"/>
        <v>0</v>
      </c>
      <c r="D51" s="16">
        <f t="shared" si="40"/>
        <v>0</v>
      </c>
      <c r="E51" s="66">
        <f t="shared" si="42"/>
        <v>0</v>
      </c>
      <c r="F51" s="16">
        <f t="shared" si="43"/>
        <v>0</v>
      </c>
      <c r="G51" s="16">
        <f t="shared" si="44"/>
        <v>0</v>
      </c>
      <c r="H51" s="66">
        <f t="shared" si="45"/>
        <v>0</v>
      </c>
      <c r="I51" s="67">
        <f t="shared" si="46"/>
        <v>0</v>
      </c>
      <c r="J51" s="68" t="e">
        <f t="shared" si="47"/>
        <v>#DIV/0!</v>
      </c>
      <c r="K51" s="68">
        <f>ABS(I51*100/I1)</f>
        <v>0</v>
      </c>
      <c r="L51" s="67">
        <f>K1</f>
        <v>38</v>
      </c>
      <c r="M51" s="149">
        <f t="shared" si="25"/>
        <v>0</v>
      </c>
      <c r="N51" s="67">
        <f t="shared" si="48"/>
        <v>0</v>
      </c>
      <c r="O51" s="67">
        <f t="shared" si="27"/>
        <v>0</v>
      </c>
      <c r="P51" s="67">
        <f t="shared" si="28"/>
        <v>0</v>
      </c>
      <c r="Q51" s="67">
        <f t="shared" si="29"/>
        <v>0</v>
      </c>
      <c r="R51" s="151">
        <f t="shared" si="30"/>
        <v>0</v>
      </c>
      <c r="S51" s="148">
        <f t="shared" si="31"/>
        <v>0</v>
      </c>
      <c r="T51" s="148">
        <f t="shared" si="32"/>
        <v>0</v>
      </c>
      <c r="U51" s="148">
        <f t="shared" si="33"/>
        <v>0</v>
      </c>
      <c r="V51" s="152">
        <f t="shared" si="34"/>
        <v>0</v>
      </c>
      <c r="W51" s="89"/>
      <c r="X51" s="213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286"/>
      <c r="AQ51" s="286"/>
      <c r="AR51" s="286"/>
      <c r="AS51" s="66"/>
      <c r="AT51" s="66"/>
      <c r="AU51" s="66"/>
      <c r="AV51" s="66"/>
      <c r="AW51" s="66"/>
      <c r="AX51" s="66"/>
      <c r="AY51" s="66"/>
      <c r="AZ51" s="286"/>
      <c r="BA51" s="66"/>
      <c r="BB51" s="66"/>
      <c r="BC51" s="66"/>
      <c r="BD51" s="66"/>
      <c r="BE51" s="66"/>
      <c r="BF51" s="286"/>
      <c r="BG51" s="66"/>
      <c r="BH51" s="66"/>
      <c r="BI51" s="66"/>
      <c r="BJ51" s="66"/>
      <c r="BK51" s="66"/>
      <c r="BL51" s="66"/>
      <c r="BM51" s="66"/>
      <c r="BN51" s="66"/>
      <c r="BO51" s="91"/>
      <c r="BP51" s="220"/>
      <c r="BQ51" s="90"/>
      <c r="BR51" s="90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9"/>
      <c r="DG51" s="66"/>
      <c r="DH51" s="91"/>
      <c r="DI51" s="89"/>
      <c r="DJ51" s="90"/>
      <c r="DK51" s="90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9"/>
      <c r="EZ51" s="66"/>
      <c r="FA51" s="69"/>
      <c r="FB51" s="244">
        <f t="shared" si="24"/>
        <v>0</v>
      </c>
      <c r="FC51" s="242">
        <f t="shared" si="35"/>
        <v>0</v>
      </c>
      <c r="FD51" s="238">
        <f t="shared" si="36"/>
        <v>0</v>
      </c>
      <c r="FE51" s="213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116"/>
      <c r="GZ51" s="117"/>
      <c r="HA51" s="216">
        <f t="shared" si="37"/>
        <v>0</v>
      </c>
      <c r="HB51" s="250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251"/>
      <c r="IN51" s="303"/>
      <c r="IO51" s="186"/>
      <c r="IP51" s="186"/>
      <c r="IQ51" s="186"/>
      <c r="IR51" s="116"/>
      <c r="IS51" s="117"/>
      <c r="IT51" s="128"/>
      <c r="IU51" s="128"/>
      <c r="IV51" s="128"/>
    </row>
    <row r="52" spans="1:256" ht="12.75" customHeight="1" hidden="1">
      <c r="A52" s="106"/>
      <c r="B52" s="70"/>
      <c r="C52" s="22">
        <f t="shared" si="41"/>
        <v>0</v>
      </c>
      <c r="D52" s="16">
        <f t="shared" si="40"/>
        <v>0</v>
      </c>
      <c r="E52" s="66">
        <f t="shared" si="42"/>
        <v>0</v>
      </c>
      <c r="F52" s="16">
        <f t="shared" si="43"/>
        <v>0</v>
      </c>
      <c r="G52" s="16">
        <f t="shared" si="44"/>
        <v>0</v>
      </c>
      <c r="H52" s="66">
        <f t="shared" si="45"/>
        <v>0</v>
      </c>
      <c r="I52" s="67">
        <f t="shared" si="46"/>
        <v>0</v>
      </c>
      <c r="J52" s="68" t="e">
        <f t="shared" si="47"/>
        <v>#DIV/0!</v>
      </c>
      <c r="K52" s="68">
        <f>ABS(I52*100/I1)</f>
        <v>0</v>
      </c>
      <c r="L52" s="67">
        <f>K1</f>
        <v>38</v>
      </c>
      <c r="M52" s="149">
        <f t="shared" si="25"/>
        <v>0</v>
      </c>
      <c r="N52" s="67">
        <f t="shared" si="48"/>
        <v>0</v>
      </c>
      <c r="O52" s="67">
        <f t="shared" si="27"/>
        <v>0</v>
      </c>
      <c r="P52" s="67">
        <f t="shared" si="28"/>
        <v>0</v>
      </c>
      <c r="Q52" s="67">
        <f t="shared" si="29"/>
        <v>0</v>
      </c>
      <c r="R52" s="151">
        <f t="shared" si="30"/>
        <v>0</v>
      </c>
      <c r="S52" s="148">
        <f t="shared" si="31"/>
        <v>0</v>
      </c>
      <c r="T52" s="148">
        <f t="shared" si="32"/>
        <v>0</v>
      </c>
      <c r="U52" s="148">
        <f t="shared" si="33"/>
        <v>0</v>
      </c>
      <c r="V52" s="152">
        <f t="shared" si="34"/>
        <v>0</v>
      </c>
      <c r="W52" s="89"/>
      <c r="X52" s="213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286"/>
      <c r="AQ52" s="286"/>
      <c r="AR52" s="286"/>
      <c r="AS52" s="66"/>
      <c r="AT52" s="66"/>
      <c r="AU52" s="66"/>
      <c r="AV52" s="66"/>
      <c r="AW52" s="66"/>
      <c r="AX52" s="66"/>
      <c r="AY52" s="66"/>
      <c r="AZ52" s="286"/>
      <c r="BA52" s="66"/>
      <c r="BB52" s="66"/>
      <c r="BC52" s="66"/>
      <c r="BD52" s="66"/>
      <c r="BE52" s="66"/>
      <c r="BF52" s="286"/>
      <c r="BG52" s="66"/>
      <c r="BH52" s="66"/>
      <c r="BI52" s="66"/>
      <c r="BJ52" s="66"/>
      <c r="BK52" s="66"/>
      <c r="BL52" s="66"/>
      <c r="BM52" s="66"/>
      <c r="BN52" s="66"/>
      <c r="BO52" s="91"/>
      <c r="BP52" s="220"/>
      <c r="BQ52" s="90"/>
      <c r="BR52" s="90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9"/>
      <c r="DG52" s="66"/>
      <c r="DH52" s="91"/>
      <c r="DI52" s="89"/>
      <c r="DJ52" s="90"/>
      <c r="DK52" s="90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9"/>
      <c r="EZ52" s="66"/>
      <c r="FA52" s="69"/>
      <c r="FB52" s="244">
        <f t="shared" si="24"/>
        <v>0</v>
      </c>
      <c r="FC52" s="242">
        <f t="shared" si="35"/>
        <v>0</v>
      </c>
      <c r="FD52" s="238">
        <f t="shared" si="36"/>
        <v>0</v>
      </c>
      <c r="FE52" s="213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116"/>
      <c r="GZ52" s="117"/>
      <c r="HA52" s="216">
        <f t="shared" si="37"/>
        <v>0</v>
      </c>
      <c r="HB52" s="250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251"/>
      <c r="IN52" s="303"/>
      <c r="IO52" s="186"/>
      <c r="IP52" s="186"/>
      <c r="IQ52" s="186"/>
      <c r="IR52" s="116"/>
      <c r="IS52" s="117"/>
      <c r="IT52" s="128"/>
      <c r="IU52" s="128"/>
      <c r="IV52" s="128"/>
    </row>
    <row r="53" spans="1:256" ht="12.75" hidden="1">
      <c r="A53" s="107"/>
      <c r="B53" s="70"/>
      <c r="C53" s="22">
        <f t="shared" si="41"/>
        <v>0</v>
      </c>
      <c r="D53" s="16">
        <f t="shared" si="40"/>
        <v>0</v>
      </c>
      <c r="E53" s="66">
        <f t="shared" si="42"/>
        <v>0</v>
      </c>
      <c r="F53" s="16">
        <f t="shared" si="43"/>
        <v>0</v>
      </c>
      <c r="G53" s="16">
        <f t="shared" si="44"/>
        <v>0</v>
      </c>
      <c r="H53" s="66">
        <f t="shared" si="45"/>
        <v>0</v>
      </c>
      <c r="I53" s="67">
        <f t="shared" si="46"/>
        <v>0</v>
      </c>
      <c r="J53" s="68" t="e">
        <f t="shared" si="47"/>
        <v>#DIV/0!</v>
      </c>
      <c r="K53" s="68">
        <f>ABS(I53*100/I1)</f>
        <v>0</v>
      </c>
      <c r="L53" s="67">
        <f>K1</f>
        <v>38</v>
      </c>
      <c r="M53" s="149">
        <f t="shared" si="25"/>
        <v>0</v>
      </c>
      <c r="N53" s="67">
        <f t="shared" si="48"/>
        <v>0</v>
      </c>
      <c r="O53" s="67">
        <f t="shared" si="27"/>
        <v>0</v>
      </c>
      <c r="P53" s="67">
        <f t="shared" si="28"/>
        <v>0</v>
      </c>
      <c r="Q53" s="67">
        <f t="shared" si="29"/>
        <v>0</v>
      </c>
      <c r="R53" s="151">
        <f t="shared" si="30"/>
        <v>0</v>
      </c>
      <c r="S53" s="148">
        <f t="shared" si="31"/>
        <v>0</v>
      </c>
      <c r="T53" s="148">
        <f t="shared" si="32"/>
        <v>0</v>
      </c>
      <c r="U53" s="148">
        <f t="shared" si="33"/>
        <v>0</v>
      </c>
      <c r="V53" s="152">
        <f t="shared" si="34"/>
        <v>0</v>
      </c>
      <c r="W53" s="89"/>
      <c r="X53" s="213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286"/>
      <c r="AQ53" s="286"/>
      <c r="AR53" s="286"/>
      <c r="AS53" s="66"/>
      <c r="AT53" s="66"/>
      <c r="AU53" s="66"/>
      <c r="AV53" s="66"/>
      <c r="AW53" s="66"/>
      <c r="AX53" s="66"/>
      <c r="AY53" s="66"/>
      <c r="AZ53" s="286"/>
      <c r="BA53" s="66"/>
      <c r="BB53" s="66"/>
      <c r="BC53" s="66"/>
      <c r="BD53" s="66"/>
      <c r="BE53" s="66"/>
      <c r="BF53" s="286"/>
      <c r="BG53" s="66"/>
      <c r="BH53" s="66"/>
      <c r="BI53" s="66"/>
      <c r="BJ53" s="66"/>
      <c r="BK53" s="66"/>
      <c r="BL53" s="66"/>
      <c r="BM53" s="66"/>
      <c r="BN53" s="66"/>
      <c r="BO53" s="91"/>
      <c r="BP53" s="220"/>
      <c r="BQ53" s="90"/>
      <c r="BR53" s="90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9"/>
      <c r="DG53" s="66"/>
      <c r="DH53" s="91"/>
      <c r="DI53" s="89"/>
      <c r="DJ53" s="90"/>
      <c r="DK53" s="90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9"/>
      <c r="EZ53" s="66"/>
      <c r="FA53" s="69"/>
      <c r="FB53" s="244">
        <f t="shared" si="24"/>
        <v>0</v>
      </c>
      <c r="FC53" s="242">
        <f t="shared" si="35"/>
        <v>0</v>
      </c>
      <c r="FD53" s="238">
        <f t="shared" si="36"/>
        <v>0</v>
      </c>
      <c r="FE53" s="213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116"/>
      <c r="GZ53" s="117"/>
      <c r="HA53" s="216">
        <f t="shared" si="37"/>
        <v>0</v>
      </c>
      <c r="HB53" s="250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251"/>
      <c r="IN53" s="303"/>
      <c r="IO53" s="186"/>
      <c r="IP53" s="186"/>
      <c r="IQ53" s="186"/>
      <c r="IR53" s="116"/>
      <c r="IS53" s="117"/>
      <c r="IT53" s="128"/>
      <c r="IU53" s="128"/>
      <c r="IV53" s="128"/>
    </row>
    <row r="54" spans="1:256" ht="12.75" hidden="1">
      <c r="A54" s="106"/>
      <c r="B54" s="70"/>
      <c r="C54" s="22">
        <f t="shared" si="41"/>
        <v>0</v>
      </c>
      <c r="D54" s="16">
        <f t="shared" si="40"/>
        <v>0</v>
      </c>
      <c r="E54" s="66">
        <f t="shared" si="42"/>
        <v>0</v>
      </c>
      <c r="F54" s="16">
        <f t="shared" si="43"/>
        <v>0</v>
      </c>
      <c r="G54" s="16">
        <f t="shared" si="44"/>
        <v>0</v>
      </c>
      <c r="H54" s="66">
        <f t="shared" si="45"/>
        <v>0</v>
      </c>
      <c r="I54" s="67">
        <f t="shared" si="46"/>
        <v>0</v>
      </c>
      <c r="J54" s="68" t="e">
        <f t="shared" si="47"/>
        <v>#DIV/0!</v>
      </c>
      <c r="K54" s="68">
        <f>ABS(I54*100/I1)</f>
        <v>0</v>
      </c>
      <c r="L54" s="67">
        <f>K1</f>
        <v>38</v>
      </c>
      <c r="M54" s="149">
        <f t="shared" si="25"/>
        <v>0</v>
      </c>
      <c r="N54" s="67">
        <f t="shared" si="48"/>
        <v>0</v>
      </c>
      <c r="O54" s="67">
        <f t="shared" si="27"/>
        <v>0</v>
      </c>
      <c r="P54" s="67">
        <f t="shared" si="28"/>
        <v>0</v>
      </c>
      <c r="Q54" s="67">
        <f t="shared" si="29"/>
        <v>0</v>
      </c>
      <c r="R54" s="151">
        <f t="shared" si="30"/>
        <v>0</v>
      </c>
      <c r="S54" s="148">
        <f t="shared" si="31"/>
        <v>0</v>
      </c>
      <c r="T54" s="148">
        <f t="shared" si="32"/>
        <v>0</v>
      </c>
      <c r="U54" s="148">
        <f t="shared" si="33"/>
        <v>0</v>
      </c>
      <c r="V54" s="152">
        <f t="shared" si="34"/>
        <v>0</v>
      </c>
      <c r="W54" s="89"/>
      <c r="X54" s="213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286"/>
      <c r="AQ54" s="286"/>
      <c r="AR54" s="286"/>
      <c r="AS54" s="66"/>
      <c r="AT54" s="66"/>
      <c r="AU54" s="66"/>
      <c r="AV54" s="66"/>
      <c r="AW54" s="66"/>
      <c r="AX54" s="66"/>
      <c r="AY54" s="66"/>
      <c r="AZ54" s="286"/>
      <c r="BA54" s="66"/>
      <c r="BB54" s="66"/>
      <c r="BC54" s="66"/>
      <c r="BD54" s="66"/>
      <c r="BE54" s="66"/>
      <c r="BF54" s="286"/>
      <c r="BG54" s="66"/>
      <c r="BH54" s="66"/>
      <c r="BI54" s="66"/>
      <c r="BJ54" s="66"/>
      <c r="BK54" s="66"/>
      <c r="BL54" s="66"/>
      <c r="BM54" s="66"/>
      <c r="BN54" s="66"/>
      <c r="BO54" s="91"/>
      <c r="BP54" s="220"/>
      <c r="BQ54" s="90"/>
      <c r="BR54" s="90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9"/>
      <c r="DG54" s="66"/>
      <c r="DH54" s="91"/>
      <c r="DI54" s="89"/>
      <c r="DJ54" s="90"/>
      <c r="DK54" s="90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9"/>
      <c r="EZ54" s="66"/>
      <c r="FA54" s="69"/>
      <c r="FB54" s="244">
        <f t="shared" si="24"/>
        <v>0</v>
      </c>
      <c r="FC54" s="242">
        <f t="shared" si="35"/>
        <v>0</v>
      </c>
      <c r="FD54" s="238">
        <f t="shared" si="36"/>
        <v>0</v>
      </c>
      <c r="FE54" s="213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116"/>
      <c r="GZ54" s="117"/>
      <c r="HA54" s="216">
        <f t="shared" si="37"/>
        <v>0</v>
      </c>
      <c r="HB54" s="250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251"/>
      <c r="IN54" s="303"/>
      <c r="IO54" s="186"/>
      <c r="IP54" s="186"/>
      <c r="IQ54" s="186"/>
      <c r="IR54" s="116"/>
      <c r="IS54" s="117"/>
      <c r="IT54" s="128"/>
      <c r="IU54" s="128"/>
      <c r="IV54" s="128"/>
    </row>
    <row r="55" spans="1:256" ht="12.75" hidden="1">
      <c r="A55" s="107"/>
      <c r="B55" s="70"/>
      <c r="C55" s="22">
        <f t="shared" si="41"/>
        <v>0</v>
      </c>
      <c r="D55" s="16">
        <f t="shared" si="40"/>
        <v>0</v>
      </c>
      <c r="E55" s="66">
        <f t="shared" si="42"/>
        <v>0</v>
      </c>
      <c r="F55" s="16">
        <f t="shared" si="43"/>
        <v>0</v>
      </c>
      <c r="G55" s="16">
        <f t="shared" si="44"/>
        <v>0</v>
      </c>
      <c r="H55" s="66">
        <f t="shared" si="45"/>
        <v>0</v>
      </c>
      <c r="I55" s="67">
        <f t="shared" si="46"/>
        <v>0</v>
      </c>
      <c r="J55" s="68" t="e">
        <f t="shared" si="47"/>
        <v>#DIV/0!</v>
      </c>
      <c r="K55" s="68">
        <f>ABS(I55*100/I1)</f>
        <v>0</v>
      </c>
      <c r="L55" s="67">
        <f>K1</f>
        <v>38</v>
      </c>
      <c r="M55" s="149">
        <f t="shared" si="25"/>
        <v>0</v>
      </c>
      <c r="N55" s="67">
        <f t="shared" si="48"/>
        <v>0</v>
      </c>
      <c r="O55" s="67">
        <f t="shared" si="27"/>
        <v>0</v>
      </c>
      <c r="P55" s="67">
        <f t="shared" si="28"/>
        <v>0</v>
      </c>
      <c r="Q55" s="67">
        <f t="shared" si="29"/>
        <v>0</v>
      </c>
      <c r="R55" s="151">
        <f t="shared" si="30"/>
        <v>0</v>
      </c>
      <c r="S55" s="148">
        <f t="shared" si="31"/>
        <v>0</v>
      </c>
      <c r="T55" s="148">
        <f t="shared" si="32"/>
        <v>0</v>
      </c>
      <c r="U55" s="148">
        <f t="shared" si="33"/>
        <v>0</v>
      </c>
      <c r="V55" s="152">
        <f t="shared" si="34"/>
        <v>0</v>
      </c>
      <c r="W55" s="89"/>
      <c r="X55" s="213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286"/>
      <c r="AQ55" s="286"/>
      <c r="AR55" s="286"/>
      <c r="AS55" s="66"/>
      <c r="AT55" s="66"/>
      <c r="AU55" s="66"/>
      <c r="AV55" s="66"/>
      <c r="AW55" s="66"/>
      <c r="AX55" s="66"/>
      <c r="AY55" s="66"/>
      <c r="AZ55" s="286"/>
      <c r="BA55" s="66"/>
      <c r="BB55" s="66"/>
      <c r="BC55" s="66"/>
      <c r="BD55" s="66"/>
      <c r="BE55" s="66"/>
      <c r="BF55" s="286"/>
      <c r="BG55" s="66"/>
      <c r="BH55" s="66"/>
      <c r="BI55" s="66"/>
      <c r="BJ55" s="66"/>
      <c r="BK55" s="66"/>
      <c r="BL55" s="66"/>
      <c r="BM55" s="66"/>
      <c r="BN55" s="66"/>
      <c r="BO55" s="91"/>
      <c r="BP55" s="220"/>
      <c r="BQ55" s="90"/>
      <c r="BR55" s="90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9"/>
      <c r="DG55" s="66"/>
      <c r="DH55" s="91"/>
      <c r="DI55" s="89"/>
      <c r="DJ55" s="90"/>
      <c r="DK55" s="90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9"/>
      <c r="EZ55" s="66"/>
      <c r="FA55" s="69"/>
      <c r="FB55" s="244">
        <f t="shared" si="24"/>
        <v>0</v>
      </c>
      <c r="FC55" s="242">
        <f t="shared" si="35"/>
        <v>0</v>
      </c>
      <c r="FD55" s="238">
        <f t="shared" si="36"/>
        <v>0</v>
      </c>
      <c r="FE55" s="213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116"/>
      <c r="GZ55" s="117"/>
      <c r="HA55" s="216">
        <f t="shared" si="37"/>
        <v>0</v>
      </c>
      <c r="HB55" s="250"/>
      <c r="HC55" s="186"/>
      <c r="HD55" s="186"/>
      <c r="HE55" s="186"/>
      <c r="HF55" s="186"/>
      <c r="HG55" s="186"/>
      <c r="HH55" s="186"/>
      <c r="HI55" s="186"/>
      <c r="HJ55" s="186"/>
      <c r="HK55" s="186"/>
      <c r="HL55" s="186"/>
      <c r="HM55" s="186"/>
      <c r="HN55" s="186"/>
      <c r="HO55" s="186"/>
      <c r="HP55" s="186"/>
      <c r="HQ55" s="186"/>
      <c r="HR55" s="186"/>
      <c r="HS55" s="186"/>
      <c r="HT55" s="186"/>
      <c r="HU55" s="186"/>
      <c r="HV55" s="186"/>
      <c r="HW55" s="186"/>
      <c r="HX55" s="186"/>
      <c r="HY55" s="186"/>
      <c r="HZ55" s="186"/>
      <c r="IA55" s="186"/>
      <c r="IB55" s="186"/>
      <c r="IC55" s="186"/>
      <c r="ID55" s="186"/>
      <c r="IE55" s="186"/>
      <c r="IF55" s="186"/>
      <c r="IG55" s="186"/>
      <c r="IH55" s="186"/>
      <c r="II55" s="186"/>
      <c r="IJ55" s="186"/>
      <c r="IK55" s="186"/>
      <c r="IL55" s="186"/>
      <c r="IM55" s="251"/>
      <c r="IN55" s="303"/>
      <c r="IO55" s="186"/>
      <c r="IP55" s="186"/>
      <c r="IQ55" s="186"/>
      <c r="IR55" s="116"/>
      <c r="IS55" s="117"/>
      <c r="IT55" s="128"/>
      <c r="IU55" s="128"/>
      <c r="IV55" s="128"/>
    </row>
    <row r="56" spans="1:256" ht="12.75" hidden="1">
      <c r="A56" s="107"/>
      <c r="B56" s="70"/>
      <c r="C56" s="22">
        <f t="shared" si="41"/>
        <v>0</v>
      </c>
      <c r="D56" s="16">
        <f t="shared" si="40"/>
        <v>0</v>
      </c>
      <c r="E56" s="66">
        <f t="shared" si="42"/>
        <v>0</v>
      </c>
      <c r="F56" s="16">
        <f t="shared" si="43"/>
        <v>0</v>
      </c>
      <c r="G56" s="16">
        <f t="shared" si="44"/>
        <v>0</v>
      </c>
      <c r="H56" s="66">
        <f t="shared" si="45"/>
        <v>0</v>
      </c>
      <c r="I56" s="67">
        <f t="shared" si="46"/>
        <v>0</v>
      </c>
      <c r="J56" s="68" t="e">
        <f>ABS(I56/C56)</f>
        <v>#DIV/0!</v>
      </c>
      <c r="K56" s="68">
        <f>ABS(I56*100/I1)</f>
        <v>0</v>
      </c>
      <c r="L56" s="67">
        <f>K1</f>
        <v>38</v>
      </c>
      <c r="M56" s="149">
        <f t="shared" si="25"/>
        <v>0</v>
      </c>
      <c r="N56" s="67">
        <f>SUM(O56:Q56)</f>
        <v>0</v>
      </c>
      <c r="O56" s="67">
        <f t="shared" si="27"/>
        <v>0</v>
      </c>
      <c r="P56" s="67">
        <f t="shared" si="28"/>
        <v>0</v>
      </c>
      <c r="Q56" s="67">
        <f t="shared" si="29"/>
        <v>0</v>
      </c>
      <c r="R56" s="151">
        <f t="shared" si="30"/>
        <v>0</v>
      </c>
      <c r="S56" s="148">
        <f t="shared" si="31"/>
        <v>0</v>
      </c>
      <c r="T56" s="148">
        <f t="shared" si="32"/>
        <v>0</v>
      </c>
      <c r="U56" s="148">
        <f t="shared" si="33"/>
        <v>0</v>
      </c>
      <c r="V56" s="152">
        <f t="shared" si="34"/>
        <v>0</v>
      </c>
      <c r="W56" s="89"/>
      <c r="X56" s="213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286"/>
      <c r="AQ56" s="286"/>
      <c r="AR56" s="286"/>
      <c r="AS56" s="66"/>
      <c r="AT56" s="66"/>
      <c r="AU56" s="66"/>
      <c r="AV56" s="66"/>
      <c r="AW56" s="66"/>
      <c r="AX56" s="66"/>
      <c r="AY56" s="66"/>
      <c r="AZ56" s="286"/>
      <c r="BA56" s="66"/>
      <c r="BB56" s="66"/>
      <c r="BC56" s="66"/>
      <c r="BD56" s="66"/>
      <c r="BE56" s="66"/>
      <c r="BF56" s="286"/>
      <c r="BG56" s="66"/>
      <c r="BH56" s="66"/>
      <c r="BI56" s="66"/>
      <c r="BJ56" s="66"/>
      <c r="BK56" s="66"/>
      <c r="BL56" s="66"/>
      <c r="BM56" s="66"/>
      <c r="BN56" s="66"/>
      <c r="BO56" s="91"/>
      <c r="BP56" s="220"/>
      <c r="BQ56" s="90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9"/>
      <c r="CZ56" s="66"/>
      <c r="DA56" s="69"/>
      <c r="DB56" s="66"/>
      <c r="DC56" s="69"/>
      <c r="DD56" s="66"/>
      <c r="DE56" s="66"/>
      <c r="DF56" s="66"/>
      <c r="DG56" s="66"/>
      <c r="DH56" s="66"/>
      <c r="DI56" s="89"/>
      <c r="DJ56" s="90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9"/>
      <c r="ER56" s="69"/>
      <c r="ES56" s="69"/>
      <c r="ET56" s="69"/>
      <c r="EU56" s="69"/>
      <c r="EV56" s="66"/>
      <c r="EW56" s="69"/>
      <c r="EX56" s="66"/>
      <c r="EY56" s="69"/>
      <c r="EZ56" s="66"/>
      <c r="FA56" s="69"/>
      <c r="FB56" s="244">
        <f t="shared" si="24"/>
        <v>0</v>
      </c>
      <c r="FC56" s="242">
        <f t="shared" si="35"/>
        <v>0</v>
      </c>
      <c r="FD56" s="238">
        <f t="shared" si="36"/>
        <v>0</v>
      </c>
      <c r="FE56" s="213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116"/>
      <c r="GZ56" s="117"/>
      <c r="HA56" s="216">
        <f t="shared" si="37"/>
        <v>0</v>
      </c>
      <c r="HB56" s="250"/>
      <c r="HC56" s="186"/>
      <c r="HD56" s="186"/>
      <c r="HE56" s="186"/>
      <c r="HF56" s="186"/>
      <c r="HG56" s="186"/>
      <c r="HH56" s="186"/>
      <c r="HI56" s="186"/>
      <c r="HJ56" s="186"/>
      <c r="HK56" s="186"/>
      <c r="HL56" s="186"/>
      <c r="HM56" s="186"/>
      <c r="HN56" s="186"/>
      <c r="HO56" s="186"/>
      <c r="HP56" s="186"/>
      <c r="HQ56" s="186"/>
      <c r="HR56" s="186"/>
      <c r="HS56" s="186"/>
      <c r="HT56" s="186"/>
      <c r="HU56" s="186"/>
      <c r="HV56" s="186"/>
      <c r="HW56" s="186"/>
      <c r="HX56" s="186"/>
      <c r="HY56" s="186"/>
      <c r="HZ56" s="186"/>
      <c r="IA56" s="186"/>
      <c r="IB56" s="186"/>
      <c r="IC56" s="186"/>
      <c r="ID56" s="186"/>
      <c r="IE56" s="186"/>
      <c r="IF56" s="186"/>
      <c r="IG56" s="186"/>
      <c r="IH56" s="186"/>
      <c r="II56" s="186"/>
      <c r="IJ56" s="186"/>
      <c r="IK56" s="186"/>
      <c r="IL56" s="186"/>
      <c r="IM56" s="251"/>
      <c r="IN56" s="303"/>
      <c r="IO56" s="186"/>
      <c r="IP56" s="186"/>
      <c r="IQ56" s="186"/>
      <c r="IR56" s="116"/>
      <c r="IS56" s="117"/>
      <c r="IT56" s="128"/>
      <c r="IU56" s="128"/>
      <c r="IV56" s="128"/>
    </row>
    <row r="57" spans="1:256" ht="12.75" hidden="1">
      <c r="A57" s="107"/>
      <c r="B57" s="70"/>
      <c r="C57" s="22">
        <f t="shared" si="41"/>
        <v>0</v>
      </c>
      <c r="D57" s="16">
        <f t="shared" si="40"/>
        <v>0</v>
      </c>
      <c r="E57" s="66">
        <f t="shared" si="42"/>
        <v>0</v>
      </c>
      <c r="F57" s="16">
        <f t="shared" si="43"/>
        <v>0</v>
      </c>
      <c r="G57" s="16">
        <f t="shared" si="44"/>
        <v>0</v>
      </c>
      <c r="H57" s="66">
        <f t="shared" si="45"/>
        <v>0</v>
      </c>
      <c r="I57" s="67">
        <f t="shared" si="46"/>
        <v>0</v>
      </c>
      <c r="J57" s="68" t="e">
        <f>ABS(I57/C57)</f>
        <v>#DIV/0!</v>
      </c>
      <c r="K57" s="68">
        <f>ABS(I57*100/I1)</f>
        <v>0</v>
      </c>
      <c r="L57" s="67">
        <f>K1</f>
        <v>38</v>
      </c>
      <c r="M57" s="149">
        <f t="shared" si="25"/>
        <v>0</v>
      </c>
      <c r="N57" s="67">
        <f>SUM(O57:Q57)</f>
        <v>0</v>
      </c>
      <c r="O57" s="67">
        <f t="shared" si="27"/>
        <v>0</v>
      </c>
      <c r="P57" s="67">
        <f t="shared" si="28"/>
        <v>0</v>
      </c>
      <c r="Q57" s="67">
        <f t="shared" si="29"/>
        <v>0</v>
      </c>
      <c r="R57" s="151">
        <f t="shared" si="30"/>
        <v>0</v>
      </c>
      <c r="S57" s="148">
        <f t="shared" si="31"/>
        <v>0</v>
      </c>
      <c r="T57" s="148">
        <f t="shared" si="32"/>
        <v>0</v>
      </c>
      <c r="U57" s="148">
        <f t="shared" si="33"/>
        <v>0</v>
      </c>
      <c r="V57" s="152">
        <f t="shared" si="34"/>
        <v>0</v>
      </c>
      <c r="W57" s="89"/>
      <c r="X57" s="213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286"/>
      <c r="AQ57" s="286"/>
      <c r="AR57" s="286"/>
      <c r="AS57" s="66"/>
      <c r="AT57" s="66"/>
      <c r="AU57" s="66"/>
      <c r="AV57" s="66"/>
      <c r="AW57" s="66"/>
      <c r="AX57" s="66"/>
      <c r="AY57" s="66"/>
      <c r="AZ57" s="286"/>
      <c r="BA57" s="66"/>
      <c r="BB57" s="66"/>
      <c r="BC57" s="66"/>
      <c r="BD57" s="66"/>
      <c r="BE57" s="66"/>
      <c r="BF57" s="286"/>
      <c r="BG57" s="66"/>
      <c r="BH57" s="66"/>
      <c r="BI57" s="66"/>
      <c r="BJ57" s="66"/>
      <c r="BK57" s="66"/>
      <c r="BL57" s="66"/>
      <c r="BM57" s="66"/>
      <c r="BN57" s="66"/>
      <c r="BO57" s="91"/>
      <c r="BP57" s="220"/>
      <c r="BQ57" s="90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9"/>
      <c r="CZ57" s="66"/>
      <c r="DA57" s="69"/>
      <c r="DB57" s="66"/>
      <c r="DC57" s="69"/>
      <c r="DD57" s="66"/>
      <c r="DE57" s="66"/>
      <c r="DF57" s="66"/>
      <c r="DG57" s="66"/>
      <c r="DH57" s="66"/>
      <c r="DI57" s="89"/>
      <c r="DJ57" s="90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9"/>
      <c r="ER57" s="69"/>
      <c r="ES57" s="69"/>
      <c r="ET57" s="69"/>
      <c r="EU57" s="69"/>
      <c r="EV57" s="66"/>
      <c r="EW57" s="69"/>
      <c r="EX57" s="66"/>
      <c r="EY57" s="69"/>
      <c r="EZ57" s="66"/>
      <c r="FA57" s="69"/>
      <c r="FB57" s="244">
        <f t="shared" si="24"/>
        <v>0</v>
      </c>
      <c r="FC57" s="242">
        <f t="shared" si="35"/>
        <v>0</v>
      </c>
      <c r="FD57" s="238">
        <f t="shared" si="36"/>
        <v>0</v>
      </c>
      <c r="FE57" s="213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116"/>
      <c r="GZ57" s="117"/>
      <c r="HA57" s="216">
        <f t="shared" si="37"/>
        <v>0</v>
      </c>
      <c r="HB57" s="250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251"/>
      <c r="IN57" s="303"/>
      <c r="IO57" s="186"/>
      <c r="IP57" s="186"/>
      <c r="IQ57" s="186"/>
      <c r="IR57" s="116"/>
      <c r="IS57" s="117"/>
      <c r="IT57" s="128"/>
      <c r="IU57" s="128"/>
      <c r="IV57" s="128"/>
    </row>
    <row r="58" spans="1:256" ht="12.75" hidden="1">
      <c r="A58" s="107"/>
      <c r="B58" s="70"/>
      <c r="C58" s="22">
        <f t="shared" si="41"/>
        <v>0</v>
      </c>
      <c r="D58" s="16">
        <f t="shared" si="40"/>
        <v>0</v>
      </c>
      <c r="E58" s="66">
        <f t="shared" si="42"/>
        <v>0</v>
      </c>
      <c r="F58" s="16">
        <f t="shared" si="43"/>
        <v>0</v>
      </c>
      <c r="G58" s="16">
        <f t="shared" si="44"/>
        <v>0</v>
      </c>
      <c r="H58" s="66">
        <f t="shared" si="45"/>
        <v>0</v>
      </c>
      <c r="I58" s="67">
        <f t="shared" si="46"/>
        <v>0</v>
      </c>
      <c r="J58" s="68" t="e">
        <f>ABS(I58/C58)</f>
        <v>#DIV/0!</v>
      </c>
      <c r="K58" s="68">
        <f>ABS(I58*100/I1)</f>
        <v>0</v>
      </c>
      <c r="L58" s="67">
        <f>K1</f>
        <v>38</v>
      </c>
      <c r="M58" s="149">
        <f t="shared" si="25"/>
        <v>0</v>
      </c>
      <c r="N58" s="67">
        <f>SUM(O58:Q58)</f>
        <v>0</v>
      </c>
      <c r="O58" s="67">
        <f t="shared" si="27"/>
        <v>0</v>
      </c>
      <c r="P58" s="67">
        <f t="shared" si="28"/>
        <v>0</v>
      </c>
      <c r="Q58" s="67">
        <f t="shared" si="29"/>
        <v>0</v>
      </c>
      <c r="R58" s="151">
        <f t="shared" si="30"/>
        <v>0</v>
      </c>
      <c r="S58" s="148">
        <f t="shared" si="31"/>
        <v>0</v>
      </c>
      <c r="T58" s="148">
        <f t="shared" si="32"/>
        <v>0</v>
      </c>
      <c r="U58" s="148">
        <f t="shared" si="33"/>
        <v>0</v>
      </c>
      <c r="V58" s="152">
        <f t="shared" si="34"/>
        <v>0</v>
      </c>
      <c r="W58" s="89"/>
      <c r="X58" s="213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286"/>
      <c r="AQ58" s="286"/>
      <c r="AR58" s="286"/>
      <c r="AS58" s="66"/>
      <c r="AT58" s="66"/>
      <c r="AU58" s="66"/>
      <c r="AV58" s="66"/>
      <c r="AW58" s="66"/>
      <c r="AX58" s="66"/>
      <c r="AY58" s="66"/>
      <c r="AZ58" s="286"/>
      <c r="BA58" s="66"/>
      <c r="BB58" s="66"/>
      <c r="BC58" s="66"/>
      <c r="BD58" s="66"/>
      <c r="BE58" s="66"/>
      <c r="BF58" s="286"/>
      <c r="BG58" s="66"/>
      <c r="BH58" s="66"/>
      <c r="BI58" s="66"/>
      <c r="BJ58" s="66"/>
      <c r="BK58" s="66"/>
      <c r="BL58" s="66"/>
      <c r="BM58" s="66"/>
      <c r="BN58" s="66"/>
      <c r="BO58" s="91"/>
      <c r="BP58" s="220"/>
      <c r="BQ58" s="90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9"/>
      <c r="CZ58" s="66"/>
      <c r="DA58" s="69"/>
      <c r="DB58" s="66"/>
      <c r="DC58" s="69"/>
      <c r="DD58" s="66"/>
      <c r="DE58" s="66"/>
      <c r="DF58" s="66"/>
      <c r="DG58" s="66"/>
      <c r="DH58" s="66"/>
      <c r="DI58" s="89"/>
      <c r="DJ58" s="90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9"/>
      <c r="ER58" s="69"/>
      <c r="ES58" s="69"/>
      <c r="ET58" s="69"/>
      <c r="EU58" s="69"/>
      <c r="EV58" s="66"/>
      <c r="EW58" s="69"/>
      <c r="EX58" s="66"/>
      <c r="EY58" s="69"/>
      <c r="EZ58" s="66"/>
      <c r="FA58" s="69"/>
      <c r="FB58" s="244">
        <f t="shared" si="24"/>
        <v>0</v>
      </c>
      <c r="FC58" s="242">
        <f t="shared" si="35"/>
        <v>0</v>
      </c>
      <c r="FD58" s="238">
        <f t="shared" si="36"/>
        <v>0</v>
      </c>
      <c r="FE58" s="213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116"/>
      <c r="GZ58" s="117"/>
      <c r="HA58" s="216">
        <f t="shared" si="37"/>
        <v>0</v>
      </c>
      <c r="HB58" s="250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  <c r="IB58" s="186"/>
      <c r="IC58" s="186"/>
      <c r="ID58" s="186"/>
      <c r="IE58" s="186"/>
      <c r="IF58" s="186"/>
      <c r="IG58" s="186"/>
      <c r="IH58" s="186"/>
      <c r="II58" s="186"/>
      <c r="IJ58" s="186"/>
      <c r="IK58" s="186"/>
      <c r="IL58" s="186"/>
      <c r="IM58" s="251"/>
      <c r="IN58" s="303"/>
      <c r="IO58" s="186"/>
      <c r="IP58" s="186"/>
      <c r="IQ58" s="186"/>
      <c r="IR58" s="116"/>
      <c r="IS58" s="117"/>
      <c r="IT58" s="128"/>
      <c r="IU58" s="128"/>
      <c r="IV58" s="128"/>
    </row>
    <row r="59" spans="1:256" ht="12.75" hidden="1">
      <c r="A59" s="107"/>
      <c r="B59" s="70"/>
      <c r="C59" s="22">
        <f t="shared" si="41"/>
        <v>0</v>
      </c>
      <c r="D59" s="16">
        <f t="shared" si="40"/>
        <v>0</v>
      </c>
      <c r="E59" s="66">
        <f t="shared" si="42"/>
        <v>0</v>
      </c>
      <c r="F59" s="16">
        <f t="shared" si="43"/>
        <v>0</v>
      </c>
      <c r="G59" s="16">
        <f t="shared" si="44"/>
        <v>0</v>
      </c>
      <c r="H59" s="66">
        <f t="shared" si="45"/>
        <v>0</v>
      </c>
      <c r="I59" s="67">
        <f t="shared" si="46"/>
        <v>0</v>
      </c>
      <c r="J59" s="68" t="e">
        <f>ABS(I59/C59)</f>
        <v>#DIV/0!</v>
      </c>
      <c r="K59" s="68">
        <f>ABS(I59*100/I1)</f>
        <v>0</v>
      </c>
      <c r="L59" s="67">
        <f>K1</f>
        <v>38</v>
      </c>
      <c r="M59" s="149">
        <f t="shared" si="25"/>
        <v>0</v>
      </c>
      <c r="N59" s="67">
        <f>SUM(O59:Q59)</f>
        <v>0</v>
      </c>
      <c r="O59" s="67">
        <f t="shared" si="27"/>
        <v>0</v>
      </c>
      <c r="P59" s="67">
        <f t="shared" si="28"/>
        <v>0</v>
      </c>
      <c r="Q59" s="67">
        <f t="shared" si="29"/>
        <v>0</v>
      </c>
      <c r="R59" s="151">
        <f t="shared" si="30"/>
        <v>0</v>
      </c>
      <c r="S59" s="148">
        <f t="shared" si="31"/>
        <v>0</v>
      </c>
      <c r="T59" s="148">
        <f t="shared" si="32"/>
        <v>0</v>
      </c>
      <c r="U59" s="148">
        <f t="shared" si="33"/>
        <v>0</v>
      </c>
      <c r="V59" s="152">
        <f t="shared" si="34"/>
        <v>0</v>
      </c>
      <c r="W59" s="89"/>
      <c r="X59" s="213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286"/>
      <c r="AQ59" s="286"/>
      <c r="AR59" s="286"/>
      <c r="AS59" s="66"/>
      <c r="AT59" s="66"/>
      <c r="AU59" s="66"/>
      <c r="AV59" s="66"/>
      <c r="AW59" s="66"/>
      <c r="AX59" s="66"/>
      <c r="AY59" s="66"/>
      <c r="AZ59" s="286"/>
      <c r="BA59" s="66"/>
      <c r="BB59" s="66"/>
      <c r="BC59" s="66"/>
      <c r="BD59" s="66"/>
      <c r="BE59" s="66"/>
      <c r="BF59" s="286"/>
      <c r="BG59" s="66"/>
      <c r="BH59" s="66"/>
      <c r="BI59" s="66"/>
      <c r="BJ59" s="66"/>
      <c r="BK59" s="66"/>
      <c r="BL59" s="66"/>
      <c r="BM59" s="66"/>
      <c r="BN59" s="66"/>
      <c r="BO59" s="91"/>
      <c r="BP59" s="220"/>
      <c r="BQ59" s="90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9"/>
      <c r="CZ59" s="66"/>
      <c r="DA59" s="69"/>
      <c r="DB59" s="66"/>
      <c r="DC59" s="69"/>
      <c r="DD59" s="66"/>
      <c r="DE59" s="66"/>
      <c r="DF59" s="66"/>
      <c r="DG59" s="66"/>
      <c r="DH59" s="66"/>
      <c r="DI59" s="89"/>
      <c r="DJ59" s="90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9"/>
      <c r="ER59" s="69"/>
      <c r="ES59" s="69"/>
      <c r="ET59" s="69"/>
      <c r="EU59" s="69"/>
      <c r="EV59" s="66"/>
      <c r="EW59" s="69"/>
      <c r="EX59" s="66"/>
      <c r="EY59" s="69"/>
      <c r="EZ59" s="66"/>
      <c r="FA59" s="69"/>
      <c r="FB59" s="244">
        <f t="shared" si="24"/>
        <v>0</v>
      </c>
      <c r="FC59" s="242">
        <f t="shared" si="35"/>
        <v>0</v>
      </c>
      <c r="FD59" s="238">
        <f t="shared" si="36"/>
        <v>0</v>
      </c>
      <c r="FE59" s="213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116"/>
      <c r="GZ59" s="117"/>
      <c r="HA59" s="216">
        <f t="shared" si="37"/>
        <v>0</v>
      </c>
      <c r="HB59" s="250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  <c r="IB59" s="186"/>
      <c r="IC59" s="186"/>
      <c r="ID59" s="186"/>
      <c r="IE59" s="186"/>
      <c r="IF59" s="186"/>
      <c r="IG59" s="186"/>
      <c r="IH59" s="186"/>
      <c r="II59" s="186"/>
      <c r="IJ59" s="186"/>
      <c r="IK59" s="186"/>
      <c r="IL59" s="186"/>
      <c r="IM59" s="251"/>
      <c r="IN59" s="303"/>
      <c r="IO59" s="186"/>
      <c r="IP59" s="186"/>
      <c r="IQ59" s="186"/>
      <c r="IR59" s="116"/>
      <c r="IS59" s="117"/>
      <c r="IT59" s="128"/>
      <c r="IU59" s="128"/>
      <c r="IV59" s="128"/>
    </row>
    <row r="60" spans="1:256" ht="12.75" hidden="1">
      <c r="A60" s="107"/>
      <c r="B60" s="70"/>
      <c r="C60" s="22"/>
      <c r="D60" s="16">
        <f t="shared" si="40"/>
        <v>0</v>
      </c>
      <c r="E60" s="66"/>
      <c r="F60" s="16"/>
      <c r="G60" s="16"/>
      <c r="H60" s="66">
        <f t="shared" si="45"/>
        <v>0</v>
      </c>
      <c r="I60" s="67"/>
      <c r="J60" s="68"/>
      <c r="K60" s="68"/>
      <c r="L60" s="67"/>
      <c r="M60" s="67"/>
      <c r="N60" s="67"/>
      <c r="O60" s="67"/>
      <c r="P60" s="67"/>
      <c r="Q60" s="67"/>
      <c r="R60" s="151">
        <f t="shared" si="30"/>
        <v>0</v>
      </c>
      <c r="S60" s="148">
        <f t="shared" si="31"/>
        <v>0</v>
      </c>
      <c r="T60" s="148">
        <f t="shared" si="32"/>
        <v>0</v>
      </c>
      <c r="U60" s="148">
        <f t="shared" si="33"/>
        <v>0</v>
      </c>
      <c r="V60" s="152">
        <f t="shared" si="34"/>
        <v>0</v>
      </c>
      <c r="W60" s="89"/>
      <c r="X60" s="21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286"/>
      <c r="AQ60" s="286"/>
      <c r="AR60" s="286"/>
      <c r="AS60" s="66"/>
      <c r="AT60" s="66"/>
      <c r="AU60" s="66"/>
      <c r="AV60" s="66"/>
      <c r="AW60" s="66"/>
      <c r="AX60" s="66"/>
      <c r="AY60" s="66"/>
      <c r="AZ60" s="286"/>
      <c r="BA60" s="66"/>
      <c r="BB60" s="66"/>
      <c r="BC60" s="66"/>
      <c r="BD60" s="66"/>
      <c r="BE60" s="66"/>
      <c r="BF60" s="286"/>
      <c r="BG60" s="66"/>
      <c r="BH60" s="66"/>
      <c r="BI60" s="66"/>
      <c r="BJ60" s="66"/>
      <c r="BK60" s="66"/>
      <c r="BL60" s="66"/>
      <c r="BM60" s="66"/>
      <c r="BN60" s="66"/>
      <c r="BO60" s="91"/>
      <c r="BP60" s="220"/>
      <c r="BQ60" s="90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9"/>
      <c r="CZ60" s="66"/>
      <c r="DA60" s="69"/>
      <c r="DB60" s="66"/>
      <c r="DC60" s="69"/>
      <c r="DD60" s="66"/>
      <c r="DE60" s="66"/>
      <c r="DF60" s="66"/>
      <c r="DG60" s="66"/>
      <c r="DH60" s="66"/>
      <c r="DI60" s="89"/>
      <c r="DJ60" s="90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9"/>
      <c r="ER60" s="69"/>
      <c r="ES60" s="69"/>
      <c r="ET60" s="69"/>
      <c r="EU60" s="69"/>
      <c r="EV60" s="66"/>
      <c r="EW60" s="69"/>
      <c r="EX60" s="66"/>
      <c r="EY60" s="69"/>
      <c r="EZ60" s="66"/>
      <c r="FA60" s="69"/>
      <c r="FB60" s="244">
        <f t="shared" si="24"/>
        <v>0</v>
      </c>
      <c r="FC60" s="242">
        <f t="shared" si="35"/>
        <v>0</v>
      </c>
      <c r="FD60" s="238">
        <f t="shared" si="36"/>
        <v>0</v>
      </c>
      <c r="FE60" s="213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116"/>
      <c r="GZ60" s="117"/>
      <c r="HA60" s="216">
        <f t="shared" si="37"/>
        <v>0</v>
      </c>
      <c r="HB60" s="250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  <c r="IG60" s="186"/>
      <c r="IH60" s="186"/>
      <c r="II60" s="186"/>
      <c r="IJ60" s="186"/>
      <c r="IK60" s="186"/>
      <c r="IL60" s="186"/>
      <c r="IM60" s="251"/>
      <c r="IN60" s="303"/>
      <c r="IO60" s="186"/>
      <c r="IP60" s="186"/>
      <c r="IQ60" s="186"/>
      <c r="IR60" s="116"/>
      <c r="IS60" s="117"/>
      <c r="IT60" s="128"/>
      <c r="IU60" s="128"/>
      <c r="IV60" s="128"/>
    </row>
    <row r="61" spans="1:256" ht="12.75" hidden="1">
      <c r="A61" s="107"/>
      <c r="B61" s="70"/>
      <c r="C61" s="22"/>
      <c r="D61" s="16">
        <f t="shared" si="40"/>
        <v>0</v>
      </c>
      <c r="E61" s="66"/>
      <c r="F61" s="16"/>
      <c r="G61" s="16"/>
      <c r="H61" s="66">
        <f t="shared" si="45"/>
        <v>0</v>
      </c>
      <c r="I61" s="67"/>
      <c r="J61" s="68"/>
      <c r="K61" s="68"/>
      <c r="L61" s="67"/>
      <c r="M61" s="67"/>
      <c r="N61" s="67"/>
      <c r="O61" s="67"/>
      <c r="P61" s="67"/>
      <c r="Q61" s="67"/>
      <c r="R61" s="151">
        <f t="shared" si="30"/>
        <v>0</v>
      </c>
      <c r="S61" s="148">
        <f t="shared" si="31"/>
        <v>0</v>
      </c>
      <c r="T61" s="148">
        <f t="shared" si="32"/>
        <v>0</v>
      </c>
      <c r="U61" s="148">
        <f t="shared" si="33"/>
        <v>0</v>
      </c>
      <c r="V61" s="152">
        <f t="shared" si="34"/>
        <v>0</v>
      </c>
      <c r="W61" s="89"/>
      <c r="X61" s="213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286"/>
      <c r="AQ61" s="286"/>
      <c r="AR61" s="286"/>
      <c r="AS61" s="66"/>
      <c r="AT61" s="66"/>
      <c r="AU61" s="66"/>
      <c r="AV61" s="66"/>
      <c r="AW61" s="66"/>
      <c r="AX61" s="66"/>
      <c r="AY61" s="66"/>
      <c r="AZ61" s="286"/>
      <c r="BA61" s="66"/>
      <c r="BB61" s="66"/>
      <c r="BC61" s="66"/>
      <c r="BD61" s="66"/>
      <c r="BE61" s="66"/>
      <c r="BF61" s="286"/>
      <c r="BG61" s="66"/>
      <c r="BH61" s="66"/>
      <c r="BI61" s="66"/>
      <c r="BJ61" s="66"/>
      <c r="BK61" s="66"/>
      <c r="BL61" s="66"/>
      <c r="BM61" s="66"/>
      <c r="BN61" s="66"/>
      <c r="BO61" s="91"/>
      <c r="BP61" s="220"/>
      <c r="BQ61" s="90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9"/>
      <c r="CZ61" s="66"/>
      <c r="DA61" s="69"/>
      <c r="DB61" s="66"/>
      <c r="DC61" s="69"/>
      <c r="DD61" s="66"/>
      <c r="DE61" s="66"/>
      <c r="DF61" s="66"/>
      <c r="DG61" s="66"/>
      <c r="DH61" s="66"/>
      <c r="DI61" s="89"/>
      <c r="DJ61" s="90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9"/>
      <c r="ER61" s="69"/>
      <c r="ES61" s="69"/>
      <c r="ET61" s="69"/>
      <c r="EU61" s="69"/>
      <c r="EV61" s="66"/>
      <c r="EW61" s="69"/>
      <c r="EX61" s="66"/>
      <c r="EY61" s="69"/>
      <c r="EZ61" s="66"/>
      <c r="FA61" s="69"/>
      <c r="FB61" s="244">
        <f t="shared" si="24"/>
        <v>0</v>
      </c>
      <c r="FC61" s="242">
        <f t="shared" si="35"/>
        <v>0</v>
      </c>
      <c r="FD61" s="238">
        <f t="shared" si="36"/>
        <v>0</v>
      </c>
      <c r="FE61" s="213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116"/>
      <c r="GZ61" s="117"/>
      <c r="HA61" s="216">
        <f t="shared" si="37"/>
        <v>0</v>
      </c>
      <c r="HB61" s="250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  <c r="IB61" s="186"/>
      <c r="IC61" s="186"/>
      <c r="ID61" s="186"/>
      <c r="IE61" s="186"/>
      <c r="IF61" s="186"/>
      <c r="IG61" s="186"/>
      <c r="IH61" s="186"/>
      <c r="II61" s="186"/>
      <c r="IJ61" s="186"/>
      <c r="IK61" s="186"/>
      <c r="IL61" s="186"/>
      <c r="IM61" s="251"/>
      <c r="IN61" s="303"/>
      <c r="IO61" s="186"/>
      <c r="IP61" s="186"/>
      <c r="IQ61" s="186"/>
      <c r="IR61" s="116"/>
      <c r="IS61" s="117"/>
      <c r="IT61" s="128"/>
      <c r="IU61" s="128"/>
      <c r="IV61" s="128"/>
    </row>
    <row r="62" spans="1:256" ht="13.5" hidden="1" thickBot="1">
      <c r="A62" s="107"/>
      <c r="B62" s="70"/>
      <c r="C62" s="22"/>
      <c r="D62" s="16"/>
      <c r="E62" s="66"/>
      <c r="F62" s="16"/>
      <c r="G62" s="16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151">
        <f t="shared" si="30"/>
        <v>0</v>
      </c>
      <c r="S62" s="148">
        <f t="shared" si="31"/>
        <v>0</v>
      </c>
      <c r="T62" s="148">
        <f t="shared" si="32"/>
        <v>0</v>
      </c>
      <c r="U62" s="148">
        <f t="shared" si="33"/>
        <v>0</v>
      </c>
      <c r="V62" s="152">
        <f t="shared" si="34"/>
        <v>0</v>
      </c>
      <c r="W62" s="89"/>
      <c r="X62" s="213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286"/>
      <c r="AQ62" s="286"/>
      <c r="AR62" s="286"/>
      <c r="AS62" s="66"/>
      <c r="AT62" s="66"/>
      <c r="AU62" s="66"/>
      <c r="AV62" s="66"/>
      <c r="AW62" s="66"/>
      <c r="AX62" s="66"/>
      <c r="AY62" s="66"/>
      <c r="AZ62" s="286"/>
      <c r="BA62" s="66"/>
      <c r="BB62" s="66"/>
      <c r="BC62" s="66"/>
      <c r="BD62" s="66"/>
      <c r="BE62" s="66"/>
      <c r="BF62" s="286"/>
      <c r="BG62" s="66"/>
      <c r="BH62" s="66"/>
      <c r="BI62" s="66"/>
      <c r="BJ62" s="66"/>
      <c r="BK62" s="66"/>
      <c r="BL62" s="66"/>
      <c r="BM62" s="66"/>
      <c r="BN62" s="66"/>
      <c r="BO62" s="91"/>
      <c r="BP62" s="220"/>
      <c r="BQ62" s="90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9"/>
      <c r="CZ62" s="66"/>
      <c r="DA62" s="69"/>
      <c r="DB62" s="66"/>
      <c r="DC62" s="69"/>
      <c r="DD62" s="66"/>
      <c r="DE62" s="66"/>
      <c r="DF62" s="66"/>
      <c r="DG62" s="66"/>
      <c r="DH62" s="66"/>
      <c r="DI62" s="89"/>
      <c r="DJ62" s="90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9"/>
      <c r="ER62" s="69"/>
      <c r="ES62" s="69"/>
      <c r="ET62" s="69"/>
      <c r="EU62" s="69"/>
      <c r="EV62" s="66"/>
      <c r="EW62" s="69"/>
      <c r="EX62" s="66"/>
      <c r="EY62" s="69"/>
      <c r="EZ62" s="66"/>
      <c r="FA62" s="69"/>
      <c r="FB62" s="244">
        <f t="shared" si="24"/>
        <v>0</v>
      </c>
      <c r="FC62" s="242">
        <f t="shared" si="35"/>
        <v>0</v>
      </c>
      <c r="FD62" s="238">
        <f t="shared" si="36"/>
        <v>0</v>
      </c>
      <c r="FE62" s="213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116"/>
      <c r="GZ62" s="117"/>
      <c r="HA62" s="217">
        <f t="shared" si="37"/>
        <v>0</v>
      </c>
      <c r="HB62" s="254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66"/>
      <c r="IH62" s="66"/>
      <c r="II62" s="66"/>
      <c r="IJ62" s="66"/>
      <c r="IK62" s="116"/>
      <c r="IL62" s="116"/>
      <c r="IM62" s="117"/>
      <c r="IN62" s="304"/>
      <c r="IO62" s="116"/>
      <c r="IP62" s="116"/>
      <c r="IQ62" s="116"/>
      <c r="IR62" s="116"/>
      <c r="IS62" s="117"/>
      <c r="IT62" s="128"/>
      <c r="IU62" s="128"/>
      <c r="IV62" s="128"/>
    </row>
    <row r="63" spans="1:256" ht="14.25" hidden="1" thickBot="1" thickTop="1">
      <c r="A63" s="107"/>
      <c r="B63" s="70"/>
      <c r="C63" s="22"/>
      <c r="D63" s="16"/>
      <c r="E63" s="66"/>
      <c r="F63" s="16"/>
      <c r="G63" s="16"/>
      <c r="H63" s="66">
        <f>COUNTIF(BQ63:DH63,"S")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151">
        <f t="shared" si="30"/>
        <v>0</v>
      </c>
      <c r="S63" s="148">
        <f t="shared" si="31"/>
        <v>0</v>
      </c>
      <c r="T63" s="148">
        <f t="shared" si="32"/>
        <v>0</v>
      </c>
      <c r="U63" s="148">
        <f t="shared" si="33"/>
        <v>0</v>
      </c>
      <c r="V63" s="152">
        <f t="shared" si="34"/>
        <v>0</v>
      </c>
      <c r="W63" s="89"/>
      <c r="X63" s="213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286"/>
      <c r="AQ63" s="286"/>
      <c r="AR63" s="286"/>
      <c r="AS63" s="66"/>
      <c r="AT63" s="66"/>
      <c r="AU63" s="66"/>
      <c r="AV63" s="66"/>
      <c r="AW63" s="66"/>
      <c r="AX63" s="66"/>
      <c r="AY63" s="66"/>
      <c r="AZ63" s="286"/>
      <c r="BA63" s="66"/>
      <c r="BB63" s="66"/>
      <c r="BC63" s="66"/>
      <c r="BD63" s="66"/>
      <c r="BE63" s="66"/>
      <c r="BF63" s="286"/>
      <c r="BG63" s="66"/>
      <c r="BH63" s="66"/>
      <c r="BI63" s="66"/>
      <c r="BJ63" s="66"/>
      <c r="BK63" s="66"/>
      <c r="BL63" s="66"/>
      <c r="BM63" s="66"/>
      <c r="BN63" s="66"/>
      <c r="BO63" s="91"/>
      <c r="BP63" s="220"/>
      <c r="BQ63" s="90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9"/>
      <c r="CZ63" s="66"/>
      <c r="DA63" s="69"/>
      <c r="DB63" s="66"/>
      <c r="DC63" s="69"/>
      <c r="DD63" s="66"/>
      <c r="DE63" s="66"/>
      <c r="DF63" s="66"/>
      <c r="DG63" s="66"/>
      <c r="DH63" s="66"/>
      <c r="DI63" s="89"/>
      <c r="DJ63" s="90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9"/>
      <c r="ER63" s="69"/>
      <c r="ES63" s="69"/>
      <c r="ET63" s="69"/>
      <c r="EU63" s="69"/>
      <c r="EV63" s="108"/>
      <c r="EW63" s="109"/>
      <c r="EX63" s="108"/>
      <c r="EY63" s="109"/>
      <c r="EZ63" s="108"/>
      <c r="FA63" s="109"/>
      <c r="FB63" s="244">
        <f t="shared" si="24"/>
        <v>0</v>
      </c>
      <c r="FC63" s="242">
        <f t="shared" si="35"/>
        <v>0</v>
      </c>
      <c r="FD63" s="238">
        <f t="shared" si="36"/>
        <v>0</v>
      </c>
      <c r="FE63" s="213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116"/>
      <c r="GZ63" s="117"/>
      <c r="HA63" s="215">
        <f t="shared" si="37"/>
        <v>0</v>
      </c>
      <c r="HB63" s="254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66"/>
      <c r="IH63" s="66"/>
      <c r="II63" s="66"/>
      <c r="IJ63" s="66"/>
      <c r="IK63" s="116"/>
      <c r="IL63" s="116"/>
      <c r="IM63" s="117"/>
      <c r="IN63" s="304"/>
      <c r="IO63" s="116"/>
      <c r="IP63" s="116"/>
      <c r="IQ63" s="116"/>
      <c r="IR63" s="116"/>
      <c r="IS63" s="117"/>
      <c r="IT63" s="128"/>
      <c r="IU63" s="128"/>
      <c r="IV63" s="128"/>
    </row>
    <row r="64" spans="1:256" s="2" customFormat="1" ht="14.25" hidden="1" thickBot="1" thickTop="1">
      <c r="A64" s="106"/>
      <c r="B64" s="70"/>
      <c r="C64" s="22"/>
      <c r="D64" s="16"/>
      <c r="E64" s="66"/>
      <c r="F64" s="16"/>
      <c r="G64" s="16"/>
      <c r="H64" s="66">
        <f>COUNTIF(BQ64:DH64,"S")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151">
        <f t="shared" si="30"/>
        <v>0</v>
      </c>
      <c r="S64" s="148">
        <f t="shared" si="31"/>
        <v>0</v>
      </c>
      <c r="T64" s="148">
        <f t="shared" si="32"/>
        <v>0</v>
      </c>
      <c r="U64" s="148">
        <f t="shared" si="33"/>
        <v>0</v>
      </c>
      <c r="V64" s="152">
        <f t="shared" si="34"/>
        <v>0</v>
      </c>
      <c r="W64" s="89"/>
      <c r="X64" s="213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286"/>
      <c r="AQ64" s="286"/>
      <c r="AR64" s="286"/>
      <c r="AS64" s="66"/>
      <c r="AT64" s="66"/>
      <c r="AU64" s="66"/>
      <c r="AV64" s="66"/>
      <c r="AW64" s="66"/>
      <c r="AX64" s="66"/>
      <c r="AY64" s="66"/>
      <c r="AZ64" s="286"/>
      <c r="BA64" s="66"/>
      <c r="BB64" s="66"/>
      <c r="BC64" s="66"/>
      <c r="BD64" s="66"/>
      <c r="BE64" s="66"/>
      <c r="BF64" s="286"/>
      <c r="BG64" s="66"/>
      <c r="BH64" s="66"/>
      <c r="BI64" s="66"/>
      <c r="BJ64" s="66"/>
      <c r="BK64" s="66"/>
      <c r="BL64" s="66"/>
      <c r="BM64" s="66"/>
      <c r="BN64" s="66"/>
      <c r="BO64" s="91"/>
      <c r="BP64" s="220"/>
      <c r="BQ64" s="90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9"/>
      <c r="CZ64" s="66"/>
      <c r="DA64" s="69"/>
      <c r="DB64" s="66"/>
      <c r="DC64" s="69"/>
      <c r="DD64" s="66"/>
      <c r="DE64" s="66"/>
      <c r="DF64" s="66"/>
      <c r="DG64" s="66"/>
      <c r="DH64" s="66"/>
      <c r="DI64" s="89"/>
      <c r="DJ64" s="90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9"/>
      <c r="ER64" s="69"/>
      <c r="ES64" s="69"/>
      <c r="ET64" s="69"/>
      <c r="EU64" s="69"/>
      <c r="EV64" s="108"/>
      <c r="EW64" s="109"/>
      <c r="EX64" s="108"/>
      <c r="EY64" s="109"/>
      <c r="EZ64" s="108"/>
      <c r="FA64" s="109"/>
      <c r="FB64" s="244">
        <f t="shared" si="24"/>
        <v>0</v>
      </c>
      <c r="FC64" s="242">
        <f t="shared" si="35"/>
        <v>0</v>
      </c>
      <c r="FD64" s="238">
        <f t="shared" si="36"/>
        <v>0</v>
      </c>
      <c r="FE64" s="213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92"/>
      <c r="HA64" s="215">
        <f t="shared" si="37"/>
        <v>0</v>
      </c>
      <c r="HB64" s="112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92"/>
      <c r="IN64" s="90"/>
      <c r="IO64" s="66"/>
      <c r="IP64" s="66"/>
      <c r="IQ64" s="66"/>
      <c r="IR64" s="66"/>
      <c r="IS64" s="92"/>
      <c r="IT64" s="10"/>
      <c r="IU64" s="10"/>
      <c r="IV64" s="10"/>
    </row>
    <row r="65" spans="1:256" ht="14.25" hidden="1" thickBot="1" thickTop="1">
      <c r="A65" s="106"/>
      <c r="B65" s="70"/>
      <c r="C65" s="22"/>
      <c r="D65" s="16"/>
      <c r="E65" s="66"/>
      <c r="F65" s="16"/>
      <c r="G65" s="16"/>
      <c r="H65" s="66">
        <f>COUNTIF(BQ65:DH65,"S")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151">
        <f t="shared" si="30"/>
        <v>0</v>
      </c>
      <c r="S65" s="148">
        <f t="shared" si="31"/>
        <v>0</v>
      </c>
      <c r="T65" s="148">
        <f t="shared" si="32"/>
        <v>0</v>
      </c>
      <c r="U65" s="148">
        <f t="shared" si="33"/>
        <v>0</v>
      </c>
      <c r="V65" s="152">
        <f t="shared" si="34"/>
        <v>0</v>
      </c>
      <c r="W65" s="89"/>
      <c r="X65" s="213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286"/>
      <c r="AQ65" s="286"/>
      <c r="AR65" s="286"/>
      <c r="AS65" s="66"/>
      <c r="AT65" s="66"/>
      <c r="AU65" s="66"/>
      <c r="AV65" s="66"/>
      <c r="AW65" s="66"/>
      <c r="AX65" s="66"/>
      <c r="AY65" s="66"/>
      <c r="AZ65" s="286"/>
      <c r="BA65" s="66"/>
      <c r="BB65" s="66"/>
      <c r="BC65" s="66"/>
      <c r="BD65" s="66"/>
      <c r="BE65" s="66"/>
      <c r="BF65" s="286"/>
      <c r="BG65" s="66"/>
      <c r="BH65" s="66"/>
      <c r="BI65" s="66"/>
      <c r="BJ65" s="66"/>
      <c r="BK65" s="66"/>
      <c r="BL65" s="66"/>
      <c r="BM65" s="66"/>
      <c r="BN65" s="66"/>
      <c r="BO65" s="91"/>
      <c r="BP65" s="220"/>
      <c r="BQ65" s="90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9"/>
      <c r="CZ65" s="66"/>
      <c r="DA65" s="69"/>
      <c r="DB65" s="66"/>
      <c r="DC65" s="69"/>
      <c r="DD65" s="66"/>
      <c r="DE65" s="66"/>
      <c r="DF65" s="66"/>
      <c r="DG65" s="66"/>
      <c r="DH65" s="66"/>
      <c r="DI65" s="175"/>
      <c r="DJ65" s="90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9"/>
      <c r="ER65" s="69"/>
      <c r="ES65" s="69"/>
      <c r="ET65" s="69"/>
      <c r="EU65" s="69"/>
      <c r="EV65" s="108"/>
      <c r="EW65" s="109"/>
      <c r="EX65" s="108"/>
      <c r="EY65" s="109"/>
      <c r="EZ65" s="108"/>
      <c r="FA65" s="109"/>
      <c r="FB65" s="244">
        <f t="shared" si="24"/>
        <v>0</v>
      </c>
      <c r="FC65" s="242">
        <f t="shared" si="35"/>
        <v>0</v>
      </c>
      <c r="FD65" s="238">
        <f t="shared" si="36"/>
        <v>0</v>
      </c>
      <c r="FE65" s="213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116"/>
      <c r="GZ65" s="117"/>
      <c r="HA65" s="215">
        <f t="shared" si="37"/>
        <v>0</v>
      </c>
      <c r="HB65" s="254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66"/>
      <c r="IH65" s="66"/>
      <c r="II65" s="66"/>
      <c r="IJ65" s="66"/>
      <c r="IK65" s="116"/>
      <c r="IL65" s="116"/>
      <c r="IM65" s="117"/>
      <c r="IN65" s="304"/>
      <c r="IO65" s="116"/>
      <c r="IP65" s="116"/>
      <c r="IQ65" s="116"/>
      <c r="IR65" s="116"/>
      <c r="IS65" s="117"/>
      <c r="IT65" s="128"/>
      <c r="IU65" s="128"/>
      <c r="IV65" s="128"/>
    </row>
    <row r="66" spans="1:256" s="2" customFormat="1" ht="14.25" hidden="1" thickBot="1" thickTop="1">
      <c r="A66" s="197"/>
      <c r="B66" s="198"/>
      <c r="C66" s="199"/>
      <c r="D66" s="200"/>
      <c r="E66" s="200"/>
      <c r="F66" s="200"/>
      <c r="G66" s="200"/>
      <c r="H66" s="200">
        <f>COUNTIF(BQ66:DH66,"S")</f>
        <v>0</v>
      </c>
      <c r="I66" s="201"/>
      <c r="J66" s="202"/>
      <c r="K66" s="202"/>
      <c r="L66" s="202"/>
      <c r="M66" s="201"/>
      <c r="N66" s="201"/>
      <c r="O66" s="201"/>
      <c r="P66" s="201"/>
      <c r="Q66" s="201"/>
      <c r="R66" s="151">
        <f t="shared" si="30"/>
        <v>0</v>
      </c>
      <c r="S66" s="148">
        <f t="shared" si="31"/>
        <v>0</v>
      </c>
      <c r="T66" s="148">
        <f t="shared" si="32"/>
        <v>0</v>
      </c>
      <c r="U66" s="148">
        <f t="shared" si="33"/>
        <v>0</v>
      </c>
      <c r="V66" s="152">
        <f t="shared" si="34"/>
        <v>0</v>
      </c>
      <c r="W66" s="89"/>
      <c r="X66" s="214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287"/>
      <c r="AQ66" s="287"/>
      <c r="AR66" s="287"/>
      <c r="AS66" s="93"/>
      <c r="AT66" s="93"/>
      <c r="AU66" s="93"/>
      <c r="AV66" s="93"/>
      <c r="AW66" s="93"/>
      <c r="AX66" s="93"/>
      <c r="AY66" s="93"/>
      <c r="AZ66" s="287"/>
      <c r="BA66" s="93"/>
      <c r="BB66" s="93"/>
      <c r="BC66" s="93"/>
      <c r="BD66" s="93"/>
      <c r="BE66" s="93"/>
      <c r="BF66" s="287"/>
      <c r="BG66" s="93"/>
      <c r="BH66" s="93"/>
      <c r="BI66" s="93"/>
      <c r="BJ66" s="93"/>
      <c r="BK66" s="93"/>
      <c r="BL66" s="93"/>
      <c r="BM66" s="93"/>
      <c r="BN66" s="93"/>
      <c r="BO66" s="252"/>
      <c r="BP66" s="220"/>
      <c r="BQ66" s="204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3"/>
      <c r="CZ66" s="200"/>
      <c r="DA66" s="203"/>
      <c r="DB66" s="200"/>
      <c r="DC66" s="203"/>
      <c r="DD66" s="200"/>
      <c r="DE66" s="200"/>
      <c r="DF66" s="200"/>
      <c r="DG66" s="200"/>
      <c r="DH66" s="200"/>
      <c r="DI66" s="89"/>
      <c r="DJ66" s="204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3"/>
      <c r="ER66" s="203"/>
      <c r="ES66" s="203"/>
      <c r="ET66" s="203"/>
      <c r="EU66" s="203"/>
      <c r="EV66" s="205"/>
      <c r="EW66" s="206"/>
      <c r="EX66" s="205"/>
      <c r="EY66" s="206"/>
      <c r="EZ66" s="205"/>
      <c r="FA66" s="206"/>
      <c r="FB66" s="245">
        <f t="shared" si="24"/>
        <v>0</v>
      </c>
      <c r="FC66" s="243">
        <f t="shared" si="35"/>
        <v>0</v>
      </c>
      <c r="FD66" s="239">
        <f t="shared" si="36"/>
        <v>0</v>
      </c>
      <c r="FE66" s="214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200"/>
      <c r="GX66" s="200"/>
      <c r="GY66" s="200"/>
      <c r="GZ66" s="207"/>
      <c r="HA66" s="218">
        <f t="shared" si="37"/>
        <v>0</v>
      </c>
      <c r="HB66" s="94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227"/>
      <c r="IN66" s="305"/>
      <c r="IO66" s="93"/>
      <c r="IP66" s="93"/>
      <c r="IQ66" s="93"/>
      <c r="IR66" s="93"/>
      <c r="IS66" s="227"/>
      <c r="IT66" s="10"/>
      <c r="IU66" s="10"/>
      <c r="IV66" s="10"/>
    </row>
    <row r="67" spans="1:256" s="132" customFormat="1" ht="14.25" thickBot="1" thickTop="1">
      <c r="A67" s="187"/>
      <c r="B67" s="188"/>
      <c r="C67" s="288">
        <f aca="true" t="shared" si="49" ref="C67:I67">SUM(C5:C66)</f>
        <v>525</v>
      </c>
      <c r="D67" s="288">
        <f t="shared" si="49"/>
        <v>418</v>
      </c>
      <c r="E67" s="288">
        <f t="shared" si="49"/>
        <v>308</v>
      </c>
      <c r="F67" s="288">
        <f t="shared" si="49"/>
        <v>107</v>
      </c>
      <c r="G67" s="288">
        <f t="shared" si="49"/>
        <v>107</v>
      </c>
      <c r="H67" s="188">
        <f t="shared" si="49"/>
        <v>16</v>
      </c>
      <c r="I67" s="188">
        <f t="shared" si="49"/>
        <v>37506</v>
      </c>
      <c r="J67" s="188"/>
      <c r="K67" s="188"/>
      <c r="L67" s="188"/>
      <c r="M67" s="188"/>
      <c r="N67" s="188"/>
      <c r="O67" s="188"/>
      <c r="P67" s="188"/>
      <c r="Q67" s="188"/>
      <c r="R67" s="258">
        <f>SUM(R5:R66)</f>
        <v>122</v>
      </c>
      <c r="S67" s="188">
        <f>SUM(S5:S66)</f>
        <v>7</v>
      </c>
      <c r="T67" s="188">
        <f>SUM(T5:T66)</f>
        <v>2</v>
      </c>
      <c r="U67" s="188">
        <f>SUM(U5:U66)</f>
        <v>9</v>
      </c>
      <c r="V67" s="332">
        <f>HA67</f>
        <v>35</v>
      </c>
      <c r="W67" s="196" t="s">
        <v>50</v>
      </c>
      <c r="X67" s="188">
        <f aca="true" t="shared" si="50" ref="X67:AL67">COUNTIF(X5:X66,"T")</f>
        <v>11</v>
      </c>
      <c r="Y67" s="188">
        <f t="shared" si="50"/>
        <v>11</v>
      </c>
      <c r="Z67" s="188">
        <f t="shared" si="50"/>
        <v>11</v>
      </c>
      <c r="AA67" s="188">
        <f t="shared" si="50"/>
        <v>11</v>
      </c>
      <c r="AB67" s="188">
        <f t="shared" si="50"/>
        <v>11</v>
      </c>
      <c r="AC67" s="188">
        <f t="shared" si="50"/>
        <v>11</v>
      </c>
      <c r="AD67" s="188">
        <f t="shared" si="50"/>
        <v>11</v>
      </c>
      <c r="AE67" s="188">
        <f t="shared" si="50"/>
        <v>11</v>
      </c>
      <c r="AF67" s="188">
        <f t="shared" si="50"/>
        <v>11</v>
      </c>
      <c r="AG67" s="188">
        <f t="shared" si="50"/>
        <v>11</v>
      </c>
      <c r="AH67" s="188">
        <f t="shared" si="50"/>
        <v>11</v>
      </c>
      <c r="AI67" s="188">
        <f t="shared" si="50"/>
        <v>11</v>
      </c>
      <c r="AJ67" s="188">
        <f t="shared" si="50"/>
        <v>11</v>
      </c>
      <c r="AK67" s="188">
        <f t="shared" si="50"/>
        <v>11</v>
      </c>
      <c r="AL67" s="188">
        <f t="shared" si="50"/>
        <v>11</v>
      </c>
      <c r="AM67" s="188">
        <f>COUNTIF(AM5:AM66,"T")</f>
        <v>11</v>
      </c>
      <c r="AN67" s="188">
        <f>COUNTIF(AN5:AN66,"T")</f>
        <v>11</v>
      </c>
      <c r="AO67" s="188">
        <f>COUNTIF(AO5:AO66,"T")</f>
        <v>11</v>
      </c>
      <c r="AP67" s="188">
        <f>COUNTIF(AP5:AP66,"T")</f>
        <v>11</v>
      </c>
      <c r="AQ67" s="188">
        <f>COUNTIF(AQ5:AQ66,"T")</f>
        <v>11</v>
      </c>
      <c r="AR67" s="188">
        <f aca="true" t="shared" si="51" ref="AR67:BM67">COUNTIF(AR5:AR66,"T")</f>
        <v>11</v>
      </c>
      <c r="AS67" s="188">
        <f t="shared" si="51"/>
        <v>11</v>
      </c>
      <c r="AT67" s="188">
        <f t="shared" si="51"/>
        <v>11</v>
      </c>
      <c r="AU67" s="188">
        <f t="shared" si="51"/>
        <v>11</v>
      </c>
      <c r="AV67" s="188">
        <f t="shared" si="51"/>
        <v>11</v>
      </c>
      <c r="AW67" s="188">
        <f t="shared" si="51"/>
        <v>11</v>
      </c>
      <c r="AX67" s="188">
        <f t="shared" si="51"/>
        <v>11</v>
      </c>
      <c r="AY67" s="188">
        <f t="shared" si="51"/>
        <v>11</v>
      </c>
      <c r="AZ67" s="188">
        <f t="shared" si="51"/>
        <v>11</v>
      </c>
      <c r="BA67" s="188">
        <f t="shared" si="51"/>
        <v>11</v>
      </c>
      <c r="BB67" s="188">
        <f t="shared" si="51"/>
        <v>11</v>
      </c>
      <c r="BC67" s="188">
        <f t="shared" si="51"/>
        <v>11</v>
      </c>
      <c r="BD67" s="188">
        <f t="shared" si="51"/>
        <v>11</v>
      </c>
      <c r="BE67" s="188">
        <f t="shared" si="51"/>
        <v>11</v>
      </c>
      <c r="BF67" s="188">
        <f t="shared" si="51"/>
        <v>11</v>
      </c>
      <c r="BG67" s="188">
        <f t="shared" si="51"/>
        <v>11</v>
      </c>
      <c r="BH67" s="188">
        <f t="shared" si="51"/>
        <v>11</v>
      </c>
      <c r="BI67" s="188">
        <f t="shared" si="51"/>
        <v>11</v>
      </c>
      <c r="BJ67" s="188">
        <f t="shared" si="51"/>
        <v>0</v>
      </c>
      <c r="BK67" s="188">
        <f t="shared" si="51"/>
        <v>0</v>
      </c>
      <c r="BL67" s="188">
        <f t="shared" si="51"/>
        <v>0</v>
      </c>
      <c r="BM67" s="188">
        <f t="shared" si="51"/>
        <v>0</v>
      </c>
      <c r="BN67" s="188">
        <f>COUNTIF(BN5:BN66,"T")</f>
        <v>0</v>
      </c>
      <c r="BO67" s="188">
        <f>COUNTIF(BO5:BO66,"T")</f>
        <v>0</v>
      </c>
      <c r="BP67" s="208"/>
      <c r="BQ67" s="208">
        <f aca="true" t="shared" si="52" ref="BQ67:DE67">SUM(BQ5:BQ66)</f>
        <v>990</v>
      </c>
      <c r="BR67" s="208">
        <f t="shared" si="52"/>
        <v>990</v>
      </c>
      <c r="BS67" s="208">
        <f t="shared" si="52"/>
        <v>990</v>
      </c>
      <c r="BT67" s="208">
        <f t="shared" si="52"/>
        <v>990</v>
      </c>
      <c r="BU67" s="208">
        <f t="shared" si="52"/>
        <v>990</v>
      </c>
      <c r="BV67" s="208">
        <f t="shared" si="52"/>
        <v>990</v>
      </c>
      <c r="BW67" s="208">
        <f t="shared" si="52"/>
        <v>990</v>
      </c>
      <c r="BX67" s="208">
        <f t="shared" si="52"/>
        <v>990</v>
      </c>
      <c r="BY67" s="208">
        <f t="shared" si="52"/>
        <v>990</v>
      </c>
      <c r="BZ67" s="208">
        <f t="shared" si="52"/>
        <v>990</v>
      </c>
      <c r="CA67" s="208">
        <f t="shared" si="52"/>
        <v>990</v>
      </c>
      <c r="CB67" s="330">
        <f t="shared" si="52"/>
        <v>962</v>
      </c>
      <c r="CC67" s="208">
        <f t="shared" si="52"/>
        <v>990</v>
      </c>
      <c r="CD67" s="208">
        <f t="shared" si="52"/>
        <v>990</v>
      </c>
      <c r="CE67" s="208">
        <f t="shared" si="52"/>
        <v>990</v>
      </c>
      <c r="CF67" s="208">
        <f t="shared" si="52"/>
        <v>990</v>
      </c>
      <c r="CG67" s="354">
        <f t="shared" si="52"/>
        <v>990</v>
      </c>
      <c r="CH67" s="208">
        <f t="shared" si="52"/>
        <v>990</v>
      </c>
      <c r="CI67" s="208">
        <f t="shared" si="52"/>
        <v>990</v>
      </c>
      <c r="CJ67" s="330">
        <f t="shared" si="52"/>
        <v>985</v>
      </c>
      <c r="CK67" s="208">
        <f t="shared" si="52"/>
        <v>990</v>
      </c>
      <c r="CL67" s="208">
        <f aca="true" t="shared" si="53" ref="CL67:CV67">SUM(CL5:CL66)</f>
        <v>990</v>
      </c>
      <c r="CM67" s="208">
        <f t="shared" si="53"/>
        <v>990</v>
      </c>
      <c r="CN67" s="330">
        <f t="shared" si="53"/>
        <v>957</v>
      </c>
      <c r="CO67" s="208">
        <f t="shared" si="53"/>
        <v>990</v>
      </c>
      <c r="CP67" s="208">
        <f t="shared" si="53"/>
        <v>990</v>
      </c>
      <c r="CQ67" s="208">
        <f t="shared" si="53"/>
        <v>990</v>
      </c>
      <c r="CR67" s="208">
        <f t="shared" si="53"/>
        <v>990</v>
      </c>
      <c r="CS67" s="208">
        <f t="shared" si="53"/>
        <v>990</v>
      </c>
      <c r="CT67" s="330">
        <f t="shared" si="53"/>
        <v>942</v>
      </c>
      <c r="CU67" s="208">
        <f t="shared" si="53"/>
        <v>990</v>
      </c>
      <c r="CV67" s="208">
        <f t="shared" si="53"/>
        <v>990</v>
      </c>
      <c r="CW67" s="208">
        <f>SUM(CW5:CW66)</f>
        <v>990</v>
      </c>
      <c r="CX67" s="208">
        <f>SUM(CX5:CX66)</f>
        <v>990</v>
      </c>
      <c r="CY67" s="208">
        <f t="shared" si="52"/>
        <v>990</v>
      </c>
      <c r="CZ67" s="208">
        <f t="shared" si="52"/>
        <v>990</v>
      </c>
      <c r="DA67" s="208">
        <f t="shared" si="52"/>
        <v>990</v>
      </c>
      <c r="DB67" s="208">
        <f t="shared" si="52"/>
        <v>990</v>
      </c>
      <c r="DC67" s="208">
        <f t="shared" si="52"/>
        <v>0</v>
      </c>
      <c r="DD67" s="208">
        <f t="shared" si="52"/>
        <v>0</v>
      </c>
      <c r="DE67" s="208">
        <f t="shared" si="52"/>
        <v>0</v>
      </c>
      <c r="DF67" s="208">
        <f>SUM(DF5:DF66)</f>
        <v>0</v>
      </c>
      <c r="DG67" s="208">
        <f>SUM(DG5:DG66)</f>
        <v>0</v>
      </c>
      <c r="DH67" s="208">
        <f>SUM(DH5:DH66)</f>
        <v>0</v>
      </c>
      <c r="DI67" s="209"/>
      <c r="DJ67" s="208">
        <f aca="true" t="shared" si="54" ref="DJ67:EP67">COUNTIF(DJ5:DJ66,"E")</f>
        <v>3</v>
      </c>
      <c r="DK67" s="208">
        <f t="shared" si="54"/>
        <v>3</v>
      </c>
      <c r="DL67" s="208">
        <f t="shared" si="54"/>
        <v>3</v>
      </c>
      <c r="DM67" s="208">
        <f t="shared" si="54"/>
        <v>3</v>
      </c>
      <c r="DN67" s="208">
        <f t="shared" si="54"/>
        <v>3</v>
      </c>
      <c r="DO67" s="208">
        <f t="shared" si="54"/>
        <v>3</v>
      </c>
      <c r="DP67" s="208">
        <f t="shared" si="54"/>
        <v>3</v>
      </c>
      <c r="DQ67" s="208">
        <f t="shared" si="54"/>
        <v>3</v>
      </c>
      <c r="DR67" s="208">
        <f t="shared" si="54"/>
        <v>3</v>
      </c>
      <c r="DS67" s="208">
        <f t="shared" si="54"/>
        <v>3</v>
      </c>
      <c r="DT67" s="208">
        <f t="shared" si="54"/>
        <v>3</v>
      </c>
      <c r="DU67" s="208">
        <f t="shared" si="54"/>
        <v>3</v>
      </c>
      <c r="DV67" s="208">
        <f t="shared" si="54"/>
        <v>3</v>
      </c>
      <c r="DW67" s="208">
        <f t="shared" si="54"/>
        <v>3</v>
      </c>
      <c r="DX67" s="208">
        <f t="shared" si="54"/>
        <v>3</v>
      </c>
      <c r="DY67" s="208">
        <f t="shared" si="54"/>
        <v>3</v>
      </c>
      <c r="DZ67" s="208">
        <f t="shared" si="54"/>
        <v>2</v>
      </c>
      <c r="EA67" s="208">
        <f t="shared" si="54"/>
        <v>3</v>
      </c>
      <c r="EB67" s="208">
        <f t="shared" si="54"/>
        <v>3</v>
      </c>
      <c r="EC67" s="208">
        <f t="shared" si="54"/>
        <v>3</v>
      </c>
      <c r="ED67" s="208">
        <f t="shared" si="54"/>
        <v>3</v>
      </c>
      <c r="EE67" s="208">
        <f t="shared" si="54"/>
        <v>3</v>
      </c>
      <c r="EF67" s="208">
        <f t="shared" si="54"/>
        <v>2</v>
      </c>
      <c r="EG67" s="208">
        <f t="shared" si="54"/>
        <v>3</v>
      </c>
      <c r="EH67" s="208">
        <f t="shared" si="54"/>
        <v>2</v>
      </c>
      <c r="EI67" s="208">
        <f t="shared" si="54"/>
        <v>3</v>
      </c>
      <c r="EJ67" s="208">
        <f t="shared" si="54"/>
        <v>2</v>
      </c>
      <c r="EK67" s="208">
        <f t="shared" si="54"/>
        <v>3</v>
      </c>
      <c r="EL67" s="208">
        <f t="shared" si="54"/>
        <v>1</v>
      </c>
      <c r="EM67" s="208">
        <f t="shared" si="54"/>
        <v>3</v>
      </c>
      <c r="EN67" s="208">
        <f t="shared" si="54"/>
        <v>3</v>
      </c>
      <c r="EO67" s="208">
        <f t="shared" si="54"/>
        <v>3</v>
      </c>
      <c r="EP67" s="208">
        <f t="shared" si="54"/>
        <v>3</v>
      </c>
      <c r="EQ67" s="208">
        <f aca="true" t="shared" si="55" ref="EQ67:FA67">COUNTIF(EQ5:EQ66,"E")</f>
        <v>3</v>
      </c>
      <c r="ER67" s="208">
        <f t="shared" si="55"/>
        <v>2</v>
      </c>
      <c r="ES67" s="208">
        <f t="shared" si="55"/>
        <v>3</v>
      </c>
      <c r="ET67" s="208">
        <f t="shared" si="55"/>
        <v>3</v>
      </c>
      <c r="EU67" s="208">
        <f t="shared" si="55"/>
        <v>3</v>
      </c>
      <c r="EV67" s="208">
        <f t="shared" si="55"/>
        <v>0</v>
      </c>
      <c r="EW67" s="208">
        <f t="shared" si="55"/>
        <v>0</v>
      </c>
      <c r="EX67" s="208">
        <f t="shared" si="55"/>
        <v>0</v>
      </c>
      <c r="EY67" s="208">
        <f t="shared" si="55"/>
        <v>0</v>
      </c>
      <c r="EZ67" s="208">
        <f t="shared" si="55"/>
        <v>0</v>
      </c>
      <c r="FA67" s="208">
        <f t="shared" si="55"/>
        <v>0</v>
      </c>
      <c r="FB67" s="246">
        <f>SUM(FB5:FB66)</f>
        <v>122</v>
      </c>
      <c r="FC67" s="236">
        <f>SUM(FC5:FC66)*2</f>
        <v>14</v>
      </c>
      <c r="FD67" s="240">
        <f>SUM(FD5:FD66)</f>
        <v>2</v>
      </c>
      <c r="FE67" s="208">
        <f aca="true" t="shared" si="56" ref="FE67:GZ67">SUM(FE5:FE66)</f>
        <v>6</v>
      </c>
      <c r="FF67" s="208">
        <f t="shared" si="56"/>
        <v>2</v>
      </c>
      <c r="FG67" s="208">
        <f t="shared" si="56"/>
        <v>3</v>
      </c>
      <c r="FH67" s="208">
        <f t="shared" si="56"/>
        <v>4</v>
      </c>
      <c r="FI67" s="208">
        <f t="shared" si="56"/>
        <v>3</v>
      </c>
      <c r="FJ67" s="208">
        <f t="shared" si="56"/>
        <v>5</v>
      </c>
      <c r="FK67" s="208">
        <f t="shared" si="56"/>
        <v>3</v>
      </c>
      <c r="FL67" s="208">
        <f t="shared" si="56"/>
        <v>6</v>
      </c>
      <c r="FM67" s="208">
        <f t="shared" si="56"/>
        <v>3</v>
      </c>
      <c r="FN67" s="208">
        <f t="shared" si="56"/>
        <v>5</v>
      </c>
      <c r="FO67" s="208">
        <f t="shared" si="56"/>
        <v>5</v>
      </c>
      <c r="FP67" s="208">
        <f t="shared" si="56"/>
        <v>3</v>
      </c>
      <c r="FQ67" s="208">
        <f t="shared" si="56"/>
        <v>3</v>
      </c>
      <c r="FR67" s="208">
        <f t="shared" si="56"/>
        <v>5</v>
      </c>
      <c r="FS67" s="208">
        <f t="shared" si="56"/>
        <v>3</v>
      </c>
      <c r="FT67" s="208">
        <f t="shared" si="56"/>
        <v>6</v>
      </c>
      <c r="FU67" s="208">
        <f t="shared" si="56"/>
        <v>3</v>
      </c>
      <c r="FV67" s="208">
        <f t="shared" si="56"/>
        <v>1</v>
      </c>
      <c r="FW67" s="208">
        <f t="shared" si="56"/>
        <v>0</v>
      </c>
      <c r="FX67" s="208">
        <f t="shared" si="56"/>
        <v>5</v>
      </c>
      <c r="FY67" s="208">
        <f t="shared" si="56"/>
        <v>0</v>
      </c>
      <c r="FZ67" s="208">
        <f t="shared" si="56"/>
        <v>2</v>
      </c>
      <c r="GA67" s="208">
        <f t="shared" si="56"/>
        <v>3</v>
      </c>
      <c r="GB67" s="208">
        <f t="shared" si="56"/>
        <v>4</v>
      </c>
      <c r="GC67" s="208">
        <f t="shared" si="56"/>
        <v>4</v>
      </c>
      <c r="GD67" s="208">
        <f t="shared" si="56"/>
        <v>3</v>
      </c>
      <c r="GE67" s="208">
        <f t="shared" si="56"/>
        <v>1</v>
      </c>
      <c r="GF67" s="208">
        <f t="shared" si="56"/>
        <v>5</v>
      </c>
      <c r="GG67" s="208">
        <f t="shared" si="56"/>
        <v>6</v>
      </c>
      <c r="GH67" s="208">
        <f t="shared" si="56"/>
        <v>7</v>
      </c>
      <c r="GI67" s="208">
        <f t="shared" si="56"/>
        <v>6</v>
      </c>
      <c r="GJ67" s="208">
        <f t="shared" si="56"/>
        <v>7</v>
      </c>
      <c r="GK67" s="208">
        <f t="shared" si="56"/>
        <v>3</v>
      </c>
      <c r="GL67" s="208">
        <f t="shared" si="56"/>
        <v>1</v>
      </c>
      <c r="GM67" s="208">
        <f t="shared" si="56"/>
        <v>4</v>
      </c>
      <c r="GN67" s="208">
        <f t="shared" si="56"/>
        <v>1</v>
      </c>
      <c r="GO67" s="208">
        <f t="shared" si="56"/>
        <v>2</v>
      </c>
      <c r="GP67" s="208">
        <f t="shared" si="56"/>
        <v>3</v>
      </c>
      <c r="GQ67" s="208">
        <f t="shared" si="56"/>
        <v>0</v>
      </c>
      <c r="GR67" s="208">
        <f t="shared" si="56"/>
        <v>0</v>
      </c>
      <c r="GS67" s="208">
        <f t="shared" si="56"/>
        <v>0</v>
      </c>
      <c r="GT67" s="208">
        <f t="shared" si="56"/>
        <v>0</v>
      </c>
      <c r="GU67" s="208">
        <f t="shared" si="56"/>
        <v>0</v>
      </c>
      <c r="GV67" s="208">
        <f t="shared" si="56"/>
        <v>0</v>
      </c>
      <c r="GW67" s="208">
        <f t="shared" si="56"/>
        <v>0</v>
      </c>
      <c r="GX67" s="208">
        <f t="shared" si="56"/>
        <v>0</v>
      </c>
      <c r="GY67" s="208">
        <f t="shared" si="56"/>
        <v>0</v>
      </c>
      <c r="GZ67" s="208">
        <f t="shared" si="56"/>
        <v>0</v>
      </c>
      <c r="HA67" s="219">
        <f>SUM(HA9:HA60)</f>
        <v>35</v>
      </c>
      <c r="HB67" s="187">
        <f>SUM(HB9:HB60)</f>
        <v>0</v>
      </c>
      <c r="HC67" s="188">
        <f aca="true" t="shared" si="57" ref="HC67:IV67">SUM(HC9:HC60)</f>
        <v>0</v>
      </c>
      <c r="HD67" s="188">
        <f t="shared" si="57"/>
        <v>1</v>
      </c>
      <c r="HE67" s="188">
        <f t="shared" si="57"/>
        <v>2</v>
      </c>
      <c r="HF67" s="188">
        <f t="shared" si="57"/>
        <v>2</v>
      </c>
      <c r="HG67" s="188">
        <f t="shared" si="57"/>
        <v>2</v>
      </c>
      <c r="HH67" s="188">
        <f t="shared" si="57"/>
        <v>1</v>
      </c>
      <c r="HI67" s="188">
        <f t="shared" si="57"/>
        <v>2</v>
      </c>
      <c r="HJ67" s="188">
        <f t="shared" si="57"/>
        <v>0</v>
      </c>
      <c r="HK67" s="188">
        <f t="shared" si="57"/>
        <v>3</v>
      </c>
      <c r="HL67" s="188">
        <f t="shared" si="57"/>
        <v>0</v>
      </c>
      <c r="HM67" s="188">
        <f t="shared" si="57"/>
        <v>0</v>
      </c>
      <c r="HN67" s="188">
        <f t="shared" si="57"/>
        <v>0</v>
      </c>
      <c r="HO67" s="188">
        <f t="shared" si="57"/>
        <v>0</v>
      </c>
      <c r="HP67" s="188">
        <f t="shared" si="57"/>
        <v>3</v>
      </c>
      <c r="HQ67" s="188">
        <f t="shared" si="57"/>
        <v>2</v>
      </c>
      <c r="HR67" s="188">
        <f t="shared" si="57"/>
        <v>0</v>
      </c>
      <c r="HS67" s="188">
        <f t="shared" si="57"/>
        <v>1</v>
      </c>
      <c r="HT67" s="188">
        <f t="shared" si="57"/>
        <v>0</v>
      </c>
      <c r="HU67" s="188">
        <f t="shared" si="57"/>
        <v>1</v>
      </c>
      <c r="HV67" s="188">
        <f t="shared" si="57"/>
        <v>1</v>
      </c>
      <c r="HW67" s="188">
        <f t="shared" si="57"/>
        <v>1</v>
      </c>
      <c r="HX67" s="188">
        <f t="shared" si="57"/>
        <v>0</v>
      </c>
      <c r="HY67" s="188">
        <f t="shared" si="57"/>
        <v>2</v>
      </c>
      <c r="HZ67" s="188">
        <f t="shared" si="57"/>
        <v>1</v>
      </c>
      <c r="IA67" s="188">
        <f t="shared" si="57"/>
        <v>0</v>
      </c>
      <c r="IB67" s="188">
        <f t="shared" si="57"/>
        <v>1</v>
      </c>
      <c r="IC67" s="188">
        <f t="shared" si="57"/>
        <v>2</v>
      </c>
      <c r="ID67" s="188">
        <f t="shared" si="57"/>
        <v>1</v>
      </c>
      <c r="IE67" s="188">
        <f t="shared" si="57"/>
        <v>0</v>
      </c>
      <c r="IF67" s="188">
        <f t="shared" si="57"/>
        <v>0</v>
      </c>
      <c r="IG67" s="188">
        <f t="shared" si="57"/>
        <v>0</v>
      </c>
      <c r="IH67" s="188">
        <f t="shared" si="57"/>
        <v>1</v>
      </c>
      <c r="II67" s="188">
        <f t="shared" si="57"/>
        <v>2</v>
      </c>
      <c r="IJ67" s="188">
        <f t="shared" si="57"/>
        <v>0</v>
      </c>
      <c r="IK67" s="188">
        <f t="shared" si="57"/>
        <v>0</v>
      </c>
      <c r="IL67" s="188">
        <f t="shared" si="57"/>
        <v>0</v>
      </c>
      <c r="IM67" s="188">
        <f t="shared" si="57"/>
        <v>3</v>
      </c>
      <c r="IN67" s="188">
        <f t="shared" si="57"/>
        <v>0</v>
      </c>
      <c r="IO67" s="188">
        <f t="shared" si="57"/>
        <v>0</v>
      </c>
      <c r="IP67" s="188">
        <f t="shared" si="57"/>
        <v>0</v>
      </c>
      <c r="IQ67" s="188">
        <f t="shared" si="57"/>
        <v>0</v>
      </c>
      <c r="IR67" s="188">
        <f t="shared" si="57"/>
        <v>0</v>
      </c>
      <c r="IS67" s="188">
        <f t="shared" si="57"/>
        <v>0</v>
      </c>
      <c r="IT67" s="188">
        <f t="shared" si="57"/>
        <v>0</v>
      </c>
      <c r="IU67" s="188">
        <f t="shared" si="57"/>
        <v>0</v>
      </c>
      <c r="IV67" s="189">
        <f t="shared" si="57"/>
        <v>0</v>
      </c>
    </row>
    <row r="68" spans="1:244" s="171" customFormat="1" ht="243.75" customHeight="1" thickBot="1" thickTop="1">
      <c r="A68" s="190"/>
      <c r="B68" s="191"/>
      <c r="C68" s="192" t="s">
        <v>0</v>
      </c>
      <c r="D68" s="192" t="s">
        <v>1</v>
      </c>
      <c r="E68" s="192" t="s">
        <v>2</v>
      </c>
      <c r="F68" s="192" t="s">
        <v>3</v>
      </c>
      <c r="G68" s="192" t="s">
        <v>4</v>
      </c>
      <c r="H68" s="192" t="s">
        <v>5</v>
      </c>
      <c r="I68" s="192" t="s">
        <v>6</v>
      </c>
      <c r="J68" s="192" t="s">
        <v>7</v>
      </c>
      <c r="K68" s="192" t="s">
        <v>8</v>
      </c>
      <c r="L68" s="192" t="s">
        <v>49</v>
      </c>
      <c r="M68" s="192" t="s">
        <v>44</v>
      </c>
      <c r="N68" s="192" t="s">
        <v>45</v>
      </c>
      <c r="O68" s="192" t="s">
        <v>46</v>
      </c>
      <c r="P68" s="192" t="s">
        <v>47</v>
      </c>
      <c r="Q68" s="192" t="s">
        <v>48</v>
      </c>
      <c r="R68" s="192" t="s">
        <v>9</v>
      </c>
      <c r="S68" s="192" t="s">
        <v>10</v>
      </c>
      <c r="T68" s="192" t="s">
        <v>11</v>
      </c>
      <c r="U68" s="192" t="s">
        <v>12</v>
      </c>
      <c r="V68" s="193" t="s">
        <v>13</v>
      </c>
      <c r="W68" s="194" t="s">
        <v>51</v>
      </c>
      <c r="X68" s="289">
        <f aca="true" t="shared" si="58" ref="X68:BO68">COUNTIF(X5:X60,"C")+COUNTIF(X5:X60,"T")</f>
        <v>14</v>
      </c>
      <c r="Y68" s="289">
        <f t="shared" si="58"/>
        <v>14</v>
      </c>
      <c r="Z68" s="289">
        <f t="shared" si="58"/>
        <v>14</v>
      </c>
      <c r="AA68" s="289">
        <f t="shared" si="58"/>
        <v>14</v>
      </c>
      <c r="AB68" s="289">
        <f t="shared" si="58"/>
        <v>13</v>
      </c>
      <c r="AC68" s="289">
        <f t="shared" si="58"/>
        <v>14</v>
      </c>
      <c r="AD68" s="289">
        <f t="shared" si="58"/>
        <v>14</v>
      </c>
      <c r="AE68" s="289">
        <f t="shared" si="58"/>
        <v>14</v>
      </c>
      <c r="AF68" s="289">
        <f t="shared" si="58"/>
        <v>14</v>
      </c>
      <c r="AG68" s="289">
        <f t="shared" si="58"/>
        <v>14</v>
      </c>
      <c r="AH68" s="289">
        <f t="shared" si="58"/>
        <v>14</v>
      </c>
      <c r="AI68" s="289">
        <f t="shared" si="58"/>
        <v>14</v>
      </c>
      <c r="AJ68" s="289">
        <f t="shared" si="58"/>
        <v>14</v>
      </c>
      <c r="AK68" s="289">
        <f t="shared" si="58"/>
        <v>14</v>
      </c>
      <c r="AL68" s="289">
        <f t="shared" si="58"/>
        <v>14</v>
      </c>
      <c r="AM68" s="289">
        <f t="shared" si="58"/>
        <v>14</v>
      </c>
      <c r="AN68" s="289">
        <f t="shared" si="58"/>
        <v>14</v>
      </c>
      <c r="AO68" s="289">
        <f t="shared" si="58"/>
        <v>14</v>
      </c>
      <c r="AP68" s="289">
        <f t="shared" si="58"/>
        <v>15</v>
      </c>
      <c r="AQ68" s="289">
        <f t="shared" si="58"/>
        <v>15</v>
      </c>
      <c r="AR68" s="289">
        <f t="shared" si="58"/>
        <v>14</v>
      </c>
      <c r="AS68" s="289">
        <f t="shared" si="58"/>
        <v>14</v>
      </c>
      <c r="AT68" s="289">
        <f t="shared" si="58"/>
        <v>13</v>
      </c>
      <c r="AU68" s="289">
        <f t="shared" si="58"/>
        <v>14</v>
      </c>
      <c r="AV68" s="289">
        <f t="shared" si="58"/>
        <v>13</v>
      </c>
      <c r="AW68" s="289">
        <f t="shared" si="58"/>
        <v>14</v>
      </c>
      <c r="AX68" s="289">
        <f t="shared" si="58"/>
        <v>13</v>
      </c>
      <c r="AY68" s="289">
        <f t="shared" si="58"/>
        <v>14</v>
      </c>
      <c r="AZ68" s="289">
        <f t="shared" si="58"/>
        <v>13</v>
      </c>
      <c r="BA68" s="289">
        <f t="shared" si="58"/>
        <v>14</v>
      </c>
      <c r="BB68" s="289">
        <f t="shared" si="58"/>
        <v>14</v>
      </c>
      <c r="BC68" s="289">
        <f t="shared" si="58"/>
        <v>14</v>
      </c>
      <c r="BD68" s="289">
        <f t="shared" si="58"/>
        <v>14</v>
      </c>
      <c r="BE68" s="289">
        <f t="shared" si="58"/>
        <v>14</v>
      </c>
      <c r="BF68" s="289">
        <f t="shared" si="58"/>
        <v>14</v>
      </c>
      <c r="BG68" s="289">
        <f t="shared" si="58"/>
        <v>14</v>
      </c>
      <c r="BH68" s="289">
        <f t="shared" si="58"/>
        <v>14</v>
      </c>
      <c r="BI68" s="289">
        <f t="shared" si="58"/>
        <v>14</v>
      </c>
      <c r="BJ68" s="195">
        <f t="shared" si="58"/>
        <v>0</v>
      </c>
      <c r="BK68" s="195">
        <f t="shared" si="58"/>
        <v>0</v>
      </c>
      <c r="BL68" s="195">
        <f t="shared" si="58"/>
        <v>0</v>
      </c>
      <c r="BM68" s="195">
        <f t="shared" si="58"/>
        <v>0</v>
      </c>
      <c r="BN68" s="195">
        <f t="shared" si="58"/>
        <v>0</v>
      </c>
      <c r="BO68" s="195">
        <f t="shared" si="58"/>
        <v>0</v>
      </c>
      <c r="BP68" s="166"/>
      <c r="BQ68" s="167"/>
      <c r="BR68" s="166"/>
      <c r="BS68" s="166"/>
      <c r="BT68" s="166"/>
      <c r="BU68" s="282"/>
      <c r="BV68" s="165"/>
      <c r="BW68" s="165"/>
      <c r="BX68" s="168"/>
      <c r="BY68" s="168"/>
      <c r="BZ68" s="166"/>
      <c r="CA68" s="169"/>
      <c r="CB68" s="169"/>
      <c r="CC68" s="169"/>
      <c r="CD68" s="169"/>
      <c r="CE68" s="167"/>
      <c r="CF68" s="169"/>
      <c r="CG68" s="169"/>
      <c r="CH68" s="169"/>
      <c r="CI68" s="173"/>
      <c r="CJ68" s="167"/>
      <c r="CK68" s="169"/>
      <c r="CL68" s="173"/>
      <c r="CM68" s="169"/>
      <c r="CN68" s="167"/>
      <c r="CO68" s="169"/>
      <c r="CP68" s="167"/>
      <c r="CQ68" s="169"/>
      <c r="CR68" s="169"/>
      <c r="CS68" s="169"/>
      <c r="CT68" s="169"/>
      <c r="CU68" s="169"/>
      <c r="CV68" s="169"/>
      <c r="CW68" s="173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6"/>
      <c r="DJ68" s="168">
        <f>COUNTIF(DJ5:DJ66,"I")</f>
        <v>3</v>
      </c>
      <c r="DK68" s="168">
        <f aca="true" t="shared" si="59" ref="DK68:EP68">COUNTIF(DK5:DK66,"I")</f>
        <v>3</v>
      </c>
      <c r="DL68" s="168">
        <f t="shared" si="59"/>
        <v>3</v>
      </c>
      <c r="DM68" s="168">
        <f t="shared" si="59"/>
        <v>3</v>
      </c>
      <c r="DN68" s="168">
        <f t="shared" si="59"/>
        <v>3</v>
      </c>
      <c r="DO68" s="168">
        <f t="shared" si="59"/>
        <v>3</v>
      </c>
      <c r="DP68" s="168">
        <f t="shared" si="59"/>
        <v>3</v>
      </c>
      <c r="DQ68" s="168">
        <f t="shared" si="59"/>
        <v>3</v>
      </c>
      <c r="DR68" s="168">
        <f t="shared" si="59"/>
        <v>3</v>
      </c>
      <c r="DS68" s="168">
        <f t="shared" si="59"/>
        <v>2</v>
      </c>
      <c r="DT68" s="168">
        <f t="shared" si="59"/>
        <v>4</v>
      </c>
      <c r="DU68" s="168">
        <f t="shared" si="59"/>
        <v>3</v>
      </c>
      <c r="DV68" s="168">
        <f t="shared" si="59"/>
        <v>3</v>
      </c>
      <c r="DW68" s="168">
        <f t="shared" si="59"/>
        <v>3</v>
      </c>
      <c r="DX68" s="168">
        <f t="shared" si="59"/>
        <v>3</v>
      </c>
      <c r="DY68" s="168">
        <f t="shared" si="59"/>
        <v>3</v>
      </c>
      <c r="DZ68" s="168">
        <f t="shared" si="59"/>
        <v>2</v>
      </c>
      <c r="EA68" s="168">
        <f t="shared" si="59"/>
        <v>3</v>
      </c>
      <c r="EB68" s="168">
        <f t="shared" si="59"/>
        <v>3</v>
      </c>
      <c r="EC68" s="168">
        <f t="shared" si="59"/>
        <v>3</v>
      </c>
      <c r="ED68" s="168">
        <f t="shared" si="59"/>
        <v>3</v>
      </c>
      <c r="EE68" s="168">
        <f t="shared" si="59"/>
        <v>3</v>
      </c>
      <c r="EF68" s="168">
        <f t="shared" si="59"/>
        <v>2</v>
      </c>
      <c r="EG68" s="168">
        <f t="shared" si="59"/>
        <v>3</v>
      </c>
      <c r="EH68" s="168">
        <f t="shared" si="59"/>
        <v>2</v>
      </c>
      <c r="EI68" s="168">
        <f t="shared" si="59"/>
        <v>3</v>
      </c>
      <c r="EJ68" s="168">
        <f t="shared" si="59"/>
        <v>2</v>
      </c>
      <c r="EK68" s="168">
        <f t="shared" si="59"/>
        <v>3</v>
      </c>
      <c r="EL68" s="168">
        <f t="shared" si="59"/>
        <v>1</v>
      </c>
      <c r="EM68" s="168">
        <f t="shared" si="59"/>
        <v>3</v>
      </c>
      <c r="EN68" s="168">
        <f t="shared" si="59"/>
        <v>3</v>
      </c>
      <c r="EO68" s="168">
        <f t="shared" si="59"/>
        <v>3</v>
      </c>
      <c r="EP68" s="168">
        <f t="shared" si="59"/>
        <v>3</v>
      </c>
      <c r="EQ68" s="168">
        <f aca="true" t="shared" si="60" ref="EQ68:FA68">COUNTIF(EQ5:EQ66,"I")</f>
        <v>3</v>
      </c>
      <c r="ER68" s="168">
        <f t="shared" si="60"/>
        <v>2</v>
      </c>
      <c r="ES68" s="168">
        <f t="shared" si="60"/>
        <v>3</v>
      </c>
      <c r="ET68" s="168">
        <f t="shared" si="60"/>
        <v>3</v>
      </c>
      <c r="EU68" s="168">
        <f t="shared" si="60"/>
        <v>3</v>
      </c>
      <c r="EV68" s="168">
        <f t="shared" si="60"/>
        <v>0</v>
      </c>
      <c r="EW68" s="168">
        <f t="shared" si="60"/>
        <v>0</v>
      </c>
      <c r="EX68" s="168">
        <f t="shared" si="60"/>
        <v>0</v>
      </c>
      <c r="EY68" s="168">
        <f t="shared" si="60"/>
        <v>0</v>
      </c>
      <c r="EZ68" s="168">
        <f t="shared" si="60"/>
        <v>0</v>
      </c>
      <c r="FA68" s="168">
        <f t="shared" si="60"/>
        <v>0</v>
      </c>
      <c r="FB68" s="247" t="s">
        <v>55</v>
      </c>
      <c r="FC68" s="237" t="s">
        <v>56</v>
      </c>
      <c r="FD68" s="241" t="s">
        <v>57</v>
      </c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66"/>
      <c r="GA68" s="166"/>
      <c r="GB68" s="166"/>
      <c r="GC68" s="166"/>
      <c r="GD68" s="166"/>
      <c r="GE68" s="166"/>
      <c r="GF68" s="166"/>
      <c r="GG68" s="166"/>
      <c r="GH68" s="166"/>
      <c r="GI68" s="166"/>
      <c r="GJ68" s="166"/>
      <c r="GK68" s="166"/>
      <c r="GL68" s="166"/>
      <c r="GM68" s="166"/>
      <c r="GN68" s="166"/>
      <c r="GO68" s="166"/>
      <c r="GP68" s="166"/>
      <c r="GQ68" s="166"/>
      <c r="GR68" s="166"/>
      <c r="GS68" s="166"/>
      <c r="GT68" s="166"/>
      <c r="GU68" s="166"/>
      <c r="GV68" s="249" t="s">
        <v>65</v>
      </c>
      <c r="HG68" s="299"/>
      <c r="HK68" s="299" t="s">
        <v>150</v>
      </c>
      <c r="HU68" s="299"/>
      <c r="HV68" s="299"/>
      <c r="HZ68" s="299" t="s">
        <v>151</v>
      </c>
      <c r="ID68" s="299"/>
      <c r="IG68" s="172"/>
      <c r="IH68" s="172"/>
      <c r="II68" s="299" t="s">
        <v>151</v>
      </c>
      <c r="IJ68" s="172"/>
    </row>
    <row r="69" spans="1:244" s="171" customFormat="1" ht="220.5" customHeight="1" thickBot="1" thickTop="1">
      <c r="A69" s="228"/>
      <c r="B69" s="168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282"/>
      <c r="Y69" s="282"/>
      <c r="Z69" s="229"/>
      <c r="AA69" s="229"/>
      <c r="AB69" s="282" t="s">
        <v>136</v>
      </c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55"/>
      <c r="BK69" s="255"/>
      <c r="BL69" s="255"/>
      <c r="BM69" s="255"/>
      <c r="BN69" s="256"/>
      <c r="BO69" s="257"/>
      <c r="BP69" s="166"/>
      <c r="BQ69" s="166"/>
      <c r="BR69" s="166"/>
      <c r="BS69" s="166"/>
      <c r="BT69" s="166"/>
      <c r="BU69" s="166"/>
      <c r="BV69" s="166"/>
      <c r="BW69" s="165"/>
      <c r="BX69" s="168"/>
      <c r="BY69" s="168"/>
      <c r="BZ69" s="166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6"/>
      <c r="DJ69" s="228"/>
      <c r="DK69" s="168"/>
      <c r="DL69" s="168"/>
      <c r="DM69" s="168"/>
      <c r="DN69" s="290" t="s">
        <v>140</v>
      </c>
      <c r="DO69" s="174"/>
      <c r="DP69" s="168"/>
      <c r="DQ69" s="168"/>
      <c r="DR69" s="168"/>
      <c r="DS69" s="292" t="s">
        <v>142</v>
      </c>
      <c r="DT69" s="168"/>
      <c r="DU69" s="170"/>
      <c r="DV69" s="233"/>
      <c r="DW69" s="234"/>
      <c r="DX69" s="168"/>
      <c r="DY69" s="168"/>
      <c r="DZ69" s="234"/>
      <c r="EA69" s="234"/>
      <c r="EB69" s="168"/>
      <c r="EC69" s="234"/>
      <c r="ED69" s="168"/>
      <c r="EE69" s="168"/>
      <c r="EF69" s="168"/>
      <c r="EG69" s="234"/>
      <c r="EH69" s="168"/>
      <c r="EI69" s="233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6"/>
      <c r="FA69" s="166"/>
      <c r="FB69" s="235"/>
      <c r="FC69" s="235"/>
      <c r="FD69" s="235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IG69" s="172"/>
      <c r="IH69" s="172"/>
      <c r="II69" s="172"/>
      <c r="IJ69" s="172"/>
    </row>
    <row r="70" spans="1:244" s="231" customFormat="1" ht="75" customHeight="1" thickTop="1">
      <c r="A70" s="22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229" t="str">
        <f>X3</f>
        <v>Castelló B</v>
      </c>
      <c r="Y70" s="229" t="str">
        <f aca="true" t="shared" si="61" ref="Y70:BO70">Y3</f>
        <v>Vinaròs</v>
      </c>
      <c r="Z70" s="229" t="str">
        <f t="shared" si="61"/>
        <v>Gandia</v>
      </c>
      <c r="AA70" s="229" t="str">
        <f t="shared" si="61"/>
        <v>Torrellano</v>
      </c>
      <c r="AB70" s="229" t="str">
        <f t="shared" si="61"/>
        <v>At. Dénia</v>
      </c>
      <c r="AC70" s="229" t="str">
        <f t="shared" si="61"/>
        <v>Elx B</v>
      </c>
      <c r="AD70" s="229" t="str">
        <f t="shared" si="61"/>
        <v>Pinós</v>
      </c>
      <c r="AE70" s="229" t="str">
        <f t="shared" si="61"/>
        <v>Burjassot</v>
      </c>
      <c r="AF70" s="229" t="str">
        <f t="shared" si="61"/>
        <v>Gimnástico</v>
      </c>
      <c r="AG70" s="229" t="str">
        <f t="shared" si="61"/>
        <v>Carcaixent</v>
      </c>
      <c r="AH70" s="229" t="str">
        <f t="shared" si="61"/>
        <v>Santa Pola</v>
      </c>
      <c r="AI70" s="229" t="str">
        <f t="shared" si="61"/>
        <v>Vila-joiosa</v>
      </c>
      <c r="AJ70" s="229" t="str">
        <f t="shared" si="61"/>
        <v>Llevant B</v>
      </c>
      <c r="AK70" s="229" t="str">
        <f t="shared" si="61"/>
        <v>Alcoià</v>
      </c>
      <c r="AL70" s="229" t="str">
        <f t="shared" si="61"/>
        <v>Vall d'Uixó</v>
      </c>
      <c r="AM70" s="229" t="str">
        <f t="shared" si="61"/>
        <v>Ontinyent</v>
      </c>
      <c r="AN70" s="229" t="str">
        <f t="shared" si="61"/>
        <v>Pego</v>
      </c>
      <c r="AO70" s="229" t="str">
        <f t="shared" si="61"/>
        <v>Borriana</v>
      </c>
      <c r="AP70" s="229" t="str">
        <f t="shared" si="61"/>
        <v>Eldense</v>
      </c>
      <c r="AQ70" s="229" t="str">
        <f t="shared" si="61"/>
        <v>Castelló B</v>
      </c>
      <c r="AR70" s="229" t="str">
        <f t="shared" si="61"/>
        <v>Vinaròs</v>
      </c>
      <c r="AS70" s="229" t="str">
        <f t="shared" si="61"/>
        <v>Gandia</v>
      </c>
      <c r="AT70" s="229" t="str">
        <f t="shared" si="61"/>
        <v>Torrellano</v>
      </c>
      <c r="AU70" s="229" t="str">
        <f t="shared" si="61"/>
        <v>At. Dénia</v>
      </c>
      <c r="AV70" s="229" t="str">
        <f t="shared" si="61"/>
        <v>Elx B</v>
      </c>
      <c r="AW70" s="229" t="str">
        <f t="shared" si="61"/>
        <v>Pinós</v>
      </c>
      <c r="AX70" s="229" t="str">
        <f t="shared" si="61"/>
        <v>Burjassot</v>
      </c>
      <c r="AY70" s="229" t="str">
        <f t="shared" si="61"/>
        <v>Gimnástico</v>
      </c>
      <c r="AZ70" s="229" t="str">
        <f t="shared" si="61"/>
        <v>Carcaixent</v>
      </c>
      <c r="BA70" s="229" t="str">
        <f t="shared" si="61"/>
        <v>Santa Pola</v>
      </c>
      <c r="BB70" s="229" t="str">
        <f t="shared" si="61"/>
        <v>Vila-joiosa</v>
      </c>
      <c r="BC70" s="229" t="str">
        <f t="shared" si="61"/>
        <v>Llevant B</v>
      </c>
      <c r="BD70" s="229" t="str">
        <f t="shared" si="61"/>
        <v>Alcoià</v>
      </c>
      <c r="BE70" s="229" t="str">
        <f t="shared" si="61"/>
        <v>Vall d'Uixó</v>
      </c>
      <c r="BF70" s="229" t="str">
        <f t="shared" si="61"/>
        <v>Ontinyent</v>
      </c>
      <c r="BG70" s="229" t="str">
        <f t="shared" si="61"/>
        <v>Pego</v>
      </c>
      <c r="BH70" s="229" t="str">
        <f t="shared" si="61"/>
        <v>Borriana</v>
      </c>
      <c r="BI70" s="229" t="str">
        <f t="shared" si="61"/>
        <v>Eldense</v>
      </c>
      <c r="BJ70" s="229">
        <f t="shared" si="61"/>
        <v>0</v>
      </c>
      <c r="BK70" s="229">
        <f t="shared" si="61"/>
        <v>0</v>
      </c>
      <c r="BL70" s="229">
        <f t="shared" si="61"/>
        <v>0</v>
      </c>
      <c r="BM70" s="229">
        <f t="shared" si="61"/>
        <v>0</v>
      </c>
      <c r="BN70" s="229">
        <f t="shared" si="61"/>
        <v>0</v>
      </c>
      <c r="BO70" s="229">
        <f t="shared" si="61"/>
        <v>0</v>
      </c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68"/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  <c r="GV70" s="168"/>
      <c r="IG70" s="232"/>
      <c r="IH70" s="232"/>
      <c r="II70" s="232"/>
      <c r="IJ70" s="232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10"/>
      <c r="AY71" s="210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9"/>
      <c r="IH71" s="9"/>
      <c r="II71" s="9"/>
      <c r="IJ71" s="9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9"/>
      <c r="IH72" s="9"/>
      <c r="II72" s="9"/>
      <c r="IJ72" s="9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9"/>
      <c r="IH73" s="9"/>
      <c r="II73" s="9"/>
      <c r="IJ73" s="9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9"/>
      <c r="IH74" s="9"/>
      <c r="II74" s="9"/>
      <c r="IJ74" s="9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9"/>
      <c r="IH75" s="9"/>
      <c r="II75" s="9"/>
      <c r="IJ75" s="9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9"/>
      <c r="IH76" s="9"/>
      <c r="II76" s="9"/>
      <c r="IJ76" s="9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9"/>
      <c r="IH77" s="9"/>
      <c r="II77" s="9"/>
      <c r="IJ77" s="9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9"/>
      <c r="IH78" s="9"/>
      <c r="II78" s="9"/>
      <c r="IJ78" s="9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9"/>
      <c r="IH79" s="9"/>
      <c r="II79" s="9"/>
      <c r="IJ79" s="9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9"/>
      <c r="IH80" s="9"/>
      <c r="II80" s="9"/>
      <c r="IJ80" s="9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9"/>
      <c r="IH81" s="9"/>
      <c r="II81" s="9"/>
      <c r="IJ81" s="9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9"/>
      <c r="IH82" s="9"/>
      <c r="II82" s="9"/>
      <c r="IJ82" s="9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9"/>
      <c r="IH83" s="9"/>
      <c r="II83" s="9"/>
      <c r="IJ83" s="9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9"/>
      <c r="IH84" s="9"/>
      <c r="II84" s="9"/>
      <c r="IJ84" s="9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9"/>
      <c r="IH85" s="9"/>
      <c r="II85" s="9"/>
      <c r="IJ85" s="9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9"/>
      <c r="IH86" s="9"/>
      <c r="II86" s="9"/>
      <c r="IJ86" s="9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9"/>
      <c r="IH87" s="9"/>
      <c r="II87" s="9"/>
      <c r="IJ87" s="9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9"/>
      <c r="IH88" s="9"/>
      <c r="II88" s="9"/>
      <c r="IJ88" s="9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9"/>
      <c r="IH89" s="9"/>
      <c r="II89" s="9"/>
      <c r="IJ89" s="9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9"/>
      <c r="IH90" s="9"/>
      <c r="II90" s="9"/>
      <c r="IJ90" s="9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9"/>
      <c r="IH91" s="9"/>
      <c r="II91" s="9"/>
      <c r="IJ91" s="9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9"/>
      <c r="IH92" s="9"/>
      <c r="II92" s="9"/>
      <c r="IJ92" s="9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9"/>
      <c r="IH93" s="9"/>
      <c r="II93" s="9"/>
      <c r="IJ93" s="9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9"/>
      <c r="IH94" s="9"/>
      <c r="II94" s="9"/>
      <c r="IJ94" s="9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9"/>
      <c r="IH95" s="9"/>
      <c r="II95" s="9"/>
      <c r="IJ95" s="9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9"/>
      <c r="IH96" s="9"/>
      <c r="II96" s="9"/>
      <c r="IJ96" s="9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9"/>
      <c r="IH97" s="9"/>
      <c r="II97" s="9"/>
      <c r="IJ97" s="9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9"/>
      <c r="IH98" s="9"/>
      <c r="II98" s="9"/>
      <c r="IJ98" s="9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9"/>
      <c r="IH99" s="9"/>
      <c r="II99" s="9"/>
      <c r="IJ99" s="9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9"/>
      <c r="IH100" s="9"/>
      <c r="II100" s="9"/>
      <c r="IJ100" s="9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9"/>
      <c r="IH101" s="9"/>
      <c r="II101" s="9"/>
      <c r="IJ101" s="9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9"/>
      <c r="IH102" s="9"/>
      <c r="II102" s="9"/>
      <c r="IJ102" s="9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9"/>
      <c r="IH103" s="9"/>
      <c r="II103" s="9"/>
      <c r="IJ103" s="9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9"/>
      <c r="IH104" s="9"/>
      <c r="II104" s="9"/>
      <c r="IJ104" s="9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9"/>
      <c r="IH105" s="9"/>
      <c r="II105" s="9"/>
      <c r="IJ105" s="9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9"/>
      <c r="IH106" s="9"/>
      <c r="II106" s="9"/>
      <c r="IJ106" s="9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9"/>
      <c r="IH107" s="9"/>
      <c r="II107" s="9"/>
      <c r="IJ107" s="9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9"/>
      <c r="IH108" s="9"/>
      <c r="II108" s="9"/>
      <c r="IJ108" s="9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9"/>
      <c r="IH109" s="9"/>
      <c r="II109" s="9"/>
      <c r="IJ109" s="9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9"/>
      <c r="IH110" s="9"/>
      <c r="II110" s="9"/>
      <c r="IJ110" s="9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9"/>
      <c r="IH111" s="9"/>
      <c r="II111" s="9"/>
      <c r="IJ111" s="9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9"/>
      <c r="IH112" s="9"/>
      <c r="II112" s="9"/>
      <c r="IJ112" s="9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9"/>
      <c r="IH113" s="9"/>
      <c r="II113" s="9"/>
      <c r="IJ113" s="9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9"/>
      <c r="IH114" s="9"/>
      <c r="II114" s="9"/>
      <c r="IJ114" s="9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9"/>
      <c r="IH115" s="9"/>
      <c r="II115" s="9"/>
      <c r="IJ115" s="9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9"/>
      <c r="IH116" s="9"/>
      <c r="II116" s="9"/>
      <c r="IJ116" s="9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9"/>
      <c r="IH117" s="9"/>
      <c r="II117" s="9"/>
      <c r="IJ117" s="9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9"/>
      <c r="IH118" s="9"/>
      <c r="II118" s="9"/>
      <c r="IJ118" s="9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9"/>
      <c r="IH119" s="9"/>
      <c r="II119" s="9"/>
      <c r="IJ119" s="9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9"/>
      <c r="IH120" s="9"/>
      <c r="II120" s="9"/>
      <c r="IJ120" s="9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9"/>
      <c r="IH121" s="9"/>
      <c r="II121" s="9"/>
      <c r="IJ121" s="9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9"/>
      <c r="IH122" s="9"/>
      <c r="II122" s="9"/>
      <c r="IJ122" s="9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9"/>
      <c r="IH123" s="9"/>
      <c r="II123" s="9"/>
      <c r="IJ123" s="9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9"/>
      <c r="IH124" s="9"/>
      <c r="II124" s="9"/>
      <c r="IJ124" s="9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9"/>
      <c r="IH125" s="9"/>
      <c r="II125" s="9"/>
      <c r="IJ125" s="9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9"/>
      <c r="IH126" s="9"/>
      <c r="II126" s="9"/>
      <c r="IJ126" s="9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9"/>
      <c r="IH127" s="9"/>
      <c r="II127" s="9"/>
      <c r="IJ127" s="9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9"/>
      <c r="IH128" s="9"/>
      <c r="II128" s="9"/>
      <c r="IJ128" s="9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9"/>
      <c r="IH129" s="9"/>
      <c r="II129" s="9"/>
      <c r="IJ129" s="9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9"/>
      <c r="IH130" s="9"/>
      <c r="II130" s="9"/>
      <c r="IJ130" s="9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9"/>
      <c r="IH131" s="9"/>
      <c r="II131" s="9"/>
      <c r="IJ131" s="9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9"/>
      <c r="IH132" s="9"/>
      <c r="II132" s="9"/>
      <c r="IJ132" s="9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9"/>
      <c r="IH133" s="9"/>
      <c r="II133" s="9"/>
      <c r="IJ133" s="9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9"/>
      <c r="IH134" s="9"/>
      <c r="II134" s="9"/>
      <c r="IJ134" s="9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9"/>
      <c r="IH135" s="9"/>
      <c r="II135" s="9"/>
      <c r="IJ135" s="9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9"/>
      <c r="IH136" s="9"/>
      <c r="II136" s="9"/>
      <c r="IJ136" s="9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9"/>
      <c r="IH137" s="9"/>
      <c r="II137" s="9"/>
      <c r="IJ137" s="9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9"/>
      <c r="IH138" s="9"/>
      <c r="II138" s="9"/>
      <c r="IJ138" s="9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9"/>
      <c r="IH139" s="9"/>
      <c r="II139" s="9"/>
      <c r="IJ139" s="9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9"/>
      <c r="IH140" s="9"/>
      <c r="II140" s="9"/>
      <c r="IJ140" s="9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9"/>
      <c r="IH141" s="9"/>
      <c r="II141" s="9"/>
      <c r="IJ141" s="9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9"/>
      <c r="IH142" s="9"/>
      <c r="II142" s="9"/>
      <c r="IJ142" s="9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9"/>
      <c r="IH143" s="9"/>
      <c r="II143" s="9"/>
      <c r="IJ143" s="9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9"/>
      <c r="IH144" s="9"/>
      <c r="II144" s="9"/>
      <c r="IJ144" s="9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9"/>
      <c r="IH145" s="9"/>
      <c r="II145" s="9"/>
      <c r="IJ145" s="9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9"/>
      <c r="IH146" s="9"/>
      <c r="II146" s="9"/>
      <c r="IJ146" s="9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9"/>
      <c r="IH147" s="9"/>
      <c r="II147" s="9"/>
      <c r="IJ147" s="9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9"/>
      <c r="IH148" s="9"/>
      <c r="II148" s="9"/>
      <c r="IJ148" s="9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9"/>
      <c r="IH149" s="9"/>
      <c r="II149" s="9"/>
      <c r="IJ149" s="9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9"/>
      <c r="IH150" s="9"/>
      <c r="II150" s="9"/>
      <c r="IJ150" s="9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9"/>
      <c r="IH151" s="9"/>
      <c r="II151" s="9"/>
      <c r="IJ151" s="9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9"/>
      <c r="IH152" s="9"/>
      <c r="II152" s="9"/>
      <c r="IJ152" s="9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9"/>
      <c r="IH153" s="9"/>
      <c r="II153" s="9"/>
      <c r="IJ153" s="9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9"/>
      <c r="IH154" s="9"/>
      <c r="II154" s="9"/>
      <c r="IJ154" s="9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9"/>
      <c r="IH155" s="9"/>
      <c r="II155" s="9"/>
      <c r="IJ155" s="9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9"/>
      <c r="IH156" s="9"/>
      <c r="II156" s="9"/>
      <c r="IJ156" s="9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9"/>
      <c r="IH157" s="9"/>
      <c r="II157" s="9"/>
      <c r="IJ157" s="9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9"/>
      <c r="IH158" s="9"/>
      <c r="II158" s="9"/>
      <c r="IJ158" s="9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9"/>
      <c r="IH159" s="9"/>
      <c r="II159" s="9"/>
      <c r="IJ159" s="9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9"/>
      <c r="IH160" s="9"/>
      <c r="II160" s="9"/>
      <c r="IJ160" s="9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9"/>
      <c r="IH161" s="9"/>
      <c r="II161" s="9"/>
      <c r="IJ161" s="9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9"/>
      <c r="IH162" s="9"/>
      <c r="II162" s="9"/>
      <c r="IJ162" s="9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9"/>
      <c r="IH163" s="9"/>
      <c r="II163" s="9"/>
      <c r="IJ163" s="9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9"/>
      <c r="IH164" s="9"/>
      <c r="II164" s="9"/>
      <c r="IJ164" s="9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9"/>
      <c r="IH165" s="9"/>
      <c r="II165" s="9"/>
      <c r="IJ165" s="9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9"/>
      <c r="IH166" s="9"/>
      <c r="II166" s="9"/>
      <c r="IJ166" s="9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9"/>
      <c r="IH167" s="9"/>
      <c r="II167" s="9"/>
      <c r="IJ167" s="9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9"/>
      <c r="IH168" s="9"/>
      <c r="II168" s="9"/>
      <c r="IJ168" s="9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9"/>
      <c r="IH169" s="9"/>
      <c r="II169" s="9"/>
      <c r="IJ169" s="9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9"/>
      <c r="IH170" s="9"/>
      <c r="II170" s="9"/>
      <c r="IJ170" s="9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9"/>
      <c r="IH171" s="9"/>
      <c r="II171" s="9"/>
      <c r="IJ171" s="9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9"/>
      <c r="IH172" s="9"/>
      <c r="II172" s="9"/>
      <c r="IJ172" s="9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9"/>
      <c r="IH173" s="9"/>
      <c r="II173" s="9"/>
      <c r="IJ173" s="9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9"/>
      <c r="IH174" s="9"/>
      <c r="II174" s="9"/>
      <c r="IJ174" s="9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9"/>
      <c r="IH175" s="9"/>
      <c r="II175" s="9"/>
      <c r="IJ175" s="9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9"/>
      <c r="IH176" s="9"/>
      <c r="II176" s="9"/>
      <c r="IJ176" s="9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9"/>
      <c r="IH177" s="9"/>
      <c r="II177" s="9"/>
      <c r="IJ177" s="9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9"/>
      <c r="IH178" s="9"/>
      <c r="II178" s="9"/>
      <c r="IJ178" s="9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9"/>
      <c r="IH179" s="9"/>
      <c r="II179" s="9"/>
      <c r="IJ179" s="9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9"/>
      <c r="IH180" s="9"/>
      <c r="II180" s="9"/>
      <c r="IJ180" s="9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9"/>
      <c r="IH181" s="9"/>
      <c r="II181" s="9"/>
      <c r="IJ181" s="9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9"/>
      <c r="IH182" s="9"/>
      <c r="II182" s="9"/>
      <c r="IJ182" s="9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9"/>
      <c r="IH183" s="9"/>
      <c r="II183" s="9"/>
      <c r="IJ183" s="9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9"/>
      <c r="IH184" s="9"/>
      <c r="II184" s="9"/>
      <c r="IJ184" s="9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9"/>
      <c r="IH185" s="9"/>
      <c r="II185" s="9"/>
      <c r="IJ185" s="9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9"/>
      <c r="IH186" s="9"/>
      <c r="II186" s="9"/>
      <c r="IJ186" s="9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9"/>
      <c r="IH187" s="9"/>
      <c r="II187" s="9"/>
      <c r="IJ187" s="9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9"/>
      <c r="IH188" s="9"/>
      <c r="II188" s="9"/>
      <c r="IJ188" s="9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9"/>
      <c r="IH189" s="9"/>
      <c r="II189" s="9"/>
      <c r="IJ189" s="9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9"/>
      <c r="IH190" s="9"/>
      <c r="II190" s="9"/>
      <c r="IJ190" s="9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9"/>
      <c r="IH191" s="9"/>
      <c r="II191" s="9"/>
      <c r="IJ191" s="9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9"/>
      <c r="IH192" s="9"/>
      <c r="II192" s="9"/>
      <c r="IJ192" s="9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9"/>
      <c r="IH193" s="9"/>
      <c r="II193" s="9"/>
      <c r="IJ193" s="9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9"/>
      <c r="IH194" s="9"/>
      <c r="II194" s="9"/>
      <c r="IJ194" s="9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9"/>
      <c r="IH195" s="9"/>
      <c r="II195" s="9"/>
      <c r="IJ195" s="9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9"/>
      <c r="IH196" s="9"/>
      <c r="II196" s="9"/>
      <c r="IJ196" s="9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9"/>
      <c r="IH197" s="9"/>
      <c r="II197" s="9"/>
      <c r="IJ197" s="9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9"/>
      <c r="IH198" s="9"/>
      <c r="II198" s="9"/>
      <c r="IJ198" s="9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9"/>
      <c r="IH199" s="9"/>
      <c r="II199" s="9"/>
      <c r="IJ199" s="9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9"/>
      <c r="IH200" s="9"/>
      <c r="II200" s="9"/>
      <c r="IJ200" s="9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9"/>
      <c r="IH201" s="9"/>
      <c r="II201" s="9"/>
      <c r="IJ201" s="9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9"/>
      <c r="IH202" s="9"/>
      <c r="II202" s="9"/>
      <c r="IJ202" s="9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9"/>
      <c r="IH203" s="9"/>
      <c r="II203" s="9"/>
      <c r="IJ203" s="9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9"/>
      <c r="IH204" s="9"/>
      <c r="II204" s="9"/>
      <c r="IJ204" s="9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9"/>
      <c r="IH205" s="9"/>
      <c r="II205" s="9"/>
      <c r="IJ205" s="9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9"/>
      <c r="IH206" s="9"/>
      <c r="II206" s="9"/>
      <c r="IJ206" s="9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9"/>
      <c r="IH207" s="9"/>
      <c r="II207" s="9"/>
      <c r="IJ207" s="9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9"/>
      <c r="IH208" s="9"/>
      <c r="II208" s="9"/>
      <c r="IJ208" s="9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9"/>
      <c r="IH209" s="9"/>
      <c r="II209" s="9"/>
      <c r="IJ209" s="9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9"/>
      <c r="IH210" s="9"/>
      <c r="II210" s="9"/>
      <c r="IJ210" s="9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9"/>
      <c r="IH211" s="9"/>
      <c r="II211" s="9"/>
      <c r="IJ211" s="9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9"/>
      <c r="IH212" s="9"/>
      <c r="II212" s="9"/>
      <c r="IJ212" s="9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9"/>
      <c r="IH213" s="9"/>
      <c r="II213" s="9"/>
      <c r="IJ213" s="9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9"/>
      <c r="IH214" s="9"/>
      <c r="II214" s="9"/>
      <c r="IJ214" s="9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9"/>
      <c r="IH215" s="9"/>
      <c r="II215" s="9"/>
      <c r="IJ215" s="9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9"/>
      <c r="IH216" s="9"/>
      <c r="II216" s="9"/>
      <c r="IJ216" s="9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9"/>
      <c r="IH217" s="9"/>
      <c r="II217" s="9"/>
      <c r="IJ217" s="9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9"/>
      <c r="IH218" s="9"/>
      <c r="II218" s="9"/>
      <c r="IJ218" s="9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9"/>
      <c r="IH219" s="9"/>
      <c r="II219" s="9"/>
      <c r="IJ219" s="9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9"/>
      <c r="IH220" s="9"/>
      <c r="II220" s="9"/>
      <c r="IJ220" s="9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9"/>
      <c r="IH221" s="9"/>
      <c r="II221" s="9"/>
      <c r="IJ221" s="9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9"/>
      <c r="IH222" s="9"/>
      <c r="II222" s="9"/>
      <c r="IJ222" s="9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9"/>
      <c r="IH223" s="9"/>
      <c r="II223" s="9"/>
      <c r="IJ223" s="9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9"/>
      <c r="IH224" s="9"/>
      <c r="II224" s="9"/>
      <c r="IJ224" s="9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9"/>
      <c r="IH225" s="9"/>
      <c r="II225" s="9"/>
      <c r="IJ225" s="9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9"/>
      <c r="IH226" s="9"/>
      <c r="II226" s="9"/>
      <c r="IJ226" s="9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9"/>
      <c r="IH227" s="9"/>
      <c r="II227" s="9"/>
      <c r="IJ227" s="9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9"/>
      <c r="IH228" s="9"/>
      <c r="II228" s="9"/>
      <c r="IJ228" s="9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9"/>
      <c r="IH229" s="9"/>
      <c r="II229" s="9"/>
      <c r="IJ229" s="9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  <c r="DG230" s="125"/>
      <c r="DH230" s="125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9"/>
      <c r="IH230" s="9"/>
      <c r="II230" s="9"/>
      <c r="IJ230" s="9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  <c r="DG231" s="125"/>
      <c r="DH231" s="125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9"/>
      <c r="IH231" s="9"/>
      <c r="II231" s="9"/>
      <c r="IJ231" s="9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  <c r="DG232" s="125"/>
      <c r="DH232" s="125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9"/>
      <c r="IH232" s="9"/>
      <c r="II232" s="9"/>
      <c r="IJ232" s="9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9"/>
      <c r="IH233" s="9"/>
      <c r="II233" s="9"/>
      <c r="IJ233" s="9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9"/>
      <c r="IH234" s="9"/>
      <c r="II234" s="9"/>
      <c r="IJ234" s="9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  <c r="DG235" s="125"/>
      <c r="DH235" s="125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9"/>
      <c r="IH235" s="9"/>
      <c r="II235" s="9"/>
      <c r="IJ235" s="9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9"/>
      <c r="IH236" s="9"/>
      <c r="II236" s="9"/>
      <c r="IJ236" s="9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9"/>
      <c r="IH237" s="9"/>
      <c r="II237" s="9"/>
      <c r="IJ237" s="9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  <c r="DG238" s="125"/>
      <c r="DH238" s="125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9"/>
      <c r="IH238" s="9"/>
      <c r="II238" s="9"/>
      <c r="IJ238" s="9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  <c r="DG239" s="125"/>
      <c r="DH239" s="125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9"/>
      <c r="IH239" s="9"/>
      <c r="II239" s="9"/>
      <c r="IJ239" s="9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  <c r="DG240" s="125"/>
      <c r="DH240" s="125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9"/>
      <c r="IH240" s="9"/>
      <c r="II240" s="9"/>
      <c r="IJ240" s="9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  <c r="DH241" s="125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9"/>
      <c r="IH241" s="9"/>
      <c r="II241" s="9"/>
      <c r="IJ241" s="9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9"/>
      <c r="IH242" s="9"/>
      <c r="II242" s="9"/>
      <c r="IJ242" s="9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9"/>
      <c r="IH243" s="9"/>
      <c r="II243" s="9"/>
      <c r="IJ243" s="9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9"/>
      <c r="IH244" s="9"/>
      <c r="II244" s="9"/>
      <c r="IJ244" s="9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  <c r="DG245" s="125"/>
      <c r="DH245" s="125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9"/>
      <c r="IH245" s="9"/>
      <c r="II245" s="9"/>
      <c r="IJ245" s="9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9"/>
      <c r="IH246" s="9"/>
      <c r="II246" s="9"/>
      <c r="IJ246" s="9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9"/>
      <c r="IH247" s="9"/>
      <c r="II247" s="9"/>
      <c r="IJ247" s="9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9"/>
      <c r="IH248" s="9"/>
      <c r="II248" s="9"/>
      <c r="IJ248" s="9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9"/>
      <c r="IH249" s="9"/>
      <c r="II249" s="9"/>
      <c r="IJ249" s="9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9"/>
      <c r="IH250" s="9"/>
      <c r="II250" s="9"/>
      <c r="IJ250" s="9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9"/>
      <c r="IH251" s="9"/>
      <c r="II251" s="9"/>
      <c r="IJ251" s="9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9"/>
      <c r="IH252" s="9"/>
      <c r="II252" s="9"/>
      <c r="IJ252" s="9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9"/>
      <c r="IH253" s="9"/>
      <c r="II253" s="9"/>
      <c r="IJ253" s="9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9"/>
      <c r="IH254" s="9"/>
      <c r="II254" s="9"/>
      <c r="IJ254" s="9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9"/>
      <c r="IH255" s="9"/>
      <c r="II255" s="9"/>
      <c r="IJ255" s="9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9"/>
      <c r="IH256" s="9"/>
      <c r="II256" s="9"/>
      <c r="IJ256" s="9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9"/>
      <c r="IH257" s="9"/>
      <c r="II257" s="9"/>
      <c r="IJ257" s="9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9"/>
      <c r="IH258" s="9"/>
      <c r="II258" s="9"/>
      <c r="IJ258" s="9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9"/>
      <c r="IH259" s="9"/>
      <c r="II259" s="9"/>
      <c r="IJ259" s="9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9"/>
      <c r="IH260" s="9"/>
      <c r="II260" s="9"/>
      <c r="IJ260" s="9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9"/>
      <c r="IH261" s="9"/>
      <c r="II261" s="9"/>
      <c r="IJ261" s="9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9"/>
      <c r="IH262" s="9"/>
      <c r="II262" s="9"/>
      <c r="IJ262" s="9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9"/>
      <c r="IH263" s="9"/>
      <c r="II263" s="9"/>
      <c r="IJ263" s="9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9"/>
      <c r="IH264" s="9"/>
      <c r="II264" s="9"/>
      <c r="IJ264" s="9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  <c r="DG265" s="125"/>
      <c r="DH265" s="125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9"/>
      <c r="IH265" s="9"/>
      <c r="II265" s="9"/>
      <c r="IJ265" s="9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9"/>
      <c r="IH266" s="9"/>
      <c r="II266" s="9"/>
      <c r="IJ266" s="9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9"/>
      <c r="IH267" s="9"/>
      <c r="II267" s="9"/>
      <c r="IJ267" s="9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9"/>
      <c r="IH268" s="9"/>
      <c r="II268" s="9"/>
      <c r="IJ268" s="9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9"/>
      <c r="IH269" s="9"/>
      <c r="II269" s="9"/>
      <c r="IJ269" s="9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9"/>
      <c r="IH270" s="9"/>
      <c r="II270" s="9"/>
      <c r="IJ270" s="9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9"/>
      <c r="IH271" s="9"/>
      <c r="II271" s="9"/>
      <c r="IJ271" s="9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9"/>
      <c r="IH272" s="9"/>
      <c r="II272" s="9"/>
      <c r="IJ272" s="9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9"/>
      <c r="IH273" s="9"/>
      <c r="II273" s="9"/>
      <c r="IJ273" s="9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  <c r="DG274" s="125"/>
      <c r="DH274" s="125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IG274" s="9"/>
      <c r="IH274" s="9"/>
      <c r="II274" s="9"/>
      <c r="IJ274" s="9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IG275" s="9"/>
      <c r="IH275" s="9"/>
      <c r="II275" s="9"/>
      <c r="IJ275" s="9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IG276" s="9"/>
      <c r="IH276" s="9"/>
      <c r="II276" s="9"/>
      <c r="IJ276" s="9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IG277" s="9"/>
      <c r="IH277" s="9"/>
      <c r="II277" s="9"/>
      <c r="IJ277" s="9"/>
    </row>
  </sheetData>
  <sheetProtection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U3:U4"/>
    <mergeCell ref="D3:D4"/>
    <mergeCell ref="J3:J4"/>
    <mergeCell ref="L3:L4"/>
    <mergeCell ref="M3:M4"/>
    <mergeCell ref="N3:N4"/>
    <mergeCell ref="K3:K4"/>
    <mergeCell ref="E3:E4"/>
    <mergeCell ref="T3:T4"/>
    <mergeCell ref="S3:S4"/>
    <mergeCell ref="R3:R4"/>
    <mergeCell ref="C3:C4"/>
    <mergeCell ref="F3:F4"/>
    <mergeCell ref="I3:I4"/>
    <mergeCell ref="H3:H4"/>
    <mergeCell ref="G3:G4"/>
    <mergeCell ref="P3:P4"/>
    <mergeCell ref="Q3:Q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85" r:id="rId1"/>
  <headerFooter alignWithMargins="0">
    <oddHeader>&amp;C&amp;"Arial,Negrita"&amp;12Estadística U.D.ALZIRA
Temporada 2001-02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J23" sqref="J23:K23"/>
    </sheetView>
  </sheetViews>
  <sheetFormatPr defaultColWidth="11.421875" defaultRowHeight="12.75"/>
  <cols>
    <col min="1" max="1" width="17.8515625" style="9" bestFit="1" customWidth="1"/>
    <col min="2" max="8" width="11.421875" style="12" customWidth="1"/>
    <col min="9" max="16384" width="11.421875" style="9" customWidth="1"/>
  </cols>
  <sheetData>
    <row r="1" spans="1:8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7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</row>
    <row r="3" spans="1:9" s="10" customFormat="1" ht="13.5" thickTop="1">
      <c r="A3" s="65" t="str">
        <f>'U.E. ALZIRA'!X3</f>
        <v>Castelló B</v>
      </c>
      <c r="B3" s="31"/>
      <c r="C3" s="16"/>
      <c r="D3" s="25"/>
      <c r="E3" s="22"/>
      <c r="F3" s="16"/>
      <c r="G3" s="17"/>
      <c r="H3" s="10">
        <f>SUM(B3:G3)</f>
        <v>0</v>
      </c>
      <c r="I3" s="10">
        <v>1</v>
      </c>
    </row>
    <row r="4" spans="1:15" s="10" customFormat="1" ht="12.75">
      <c r="A4" s="65" t="str">
        <f>'U.E. ALZIRA'!Y3</f>
        <v>Vinaròs</v>
      </c>
      <c r="B4" s="32"/>
      <c r="C4" s="8"/>
      <c r="D4" s="7"/>
      <c r="E4" s="33"/>
      <c r="F4" s="8"/>
      <c r="G4" s="34"/>
      <c r="H4" s="10">
        <f aca="true" t="shared" si="0" ref="H4:H40">SUM(B4:G4)</f>
        <v>0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 ht="12.75">
      <c r="A5" s="65" t="str">
        <f>'U.E. ALZIRA'!Z3</f>
        <v>Gandia</v>
      </c>
      <c r="B5" s="32"/>
      <c r="C5" s="8"/>
      <c r="D5" s="7">
        <v>1</v>
      </c>
      <c r="E5" s="33"/>
      <c r="F5" s="8"/>
      <c r="G5" s="34"/>
      <c r="H5" s="10">
        <f t="shared" si="0"/>
        <v>1</v>
      </c>
      <c r="I5" s="10">
        <v>3</v>
      </c>
      <c r="J5" s="128"/>
      <c r="K5" s="11"/>
      <c r="L5" s="11"/>
      <c r="M5" s="11"/>
      <c r="N5" s="11"/>
      <c r="O5" s="11"/>
    </row>
    <row r="6" spans="1:9" s="11" customFormat="1" ht="12.75">
      <c r="A6" s="65" t="str">
        <f>'U.E. ALZIRA'!AA3</f>
        <v>Torrellano</v>
      </c>
      <c r="B6" s="32"/>
      <c r="C6" s="8"/>
      <c r="D6" s="7"/>
      <c r="E6" s="33"/>
      <c r="F6" s="8"/>
      <c r="G6" s="34">
        <v>2</v>
      </c>
      <c r="H6" s="10">
        <f t="shared" si="0"/>
        <v>2</v>
      </c>
      <c r="I6" s="12">
        <v>4</v>
      </c>
    </row>
    <row r="7" spans="1:15" s="12" customFormat="1" ht="12.75">
      <c r="A7" s="65" t="str">
        <f>'U.E. ALZIRA'!AB3</f>
        <v>At. Dénia</v>
      </c>
      <c r="B7" s="32"/>
      <c r="C7" s="8"/>
      <c r="D7" s="7"/>
      <c r="E7" s="33"/>
      <c r="F7" s="8">
        <v>2</v>
      </c>
      <c r="G7" s="34"/>
      <c r="H7" s="10">
        <f t="shared" si="0"/>
        <v>2</v>
      </c>
      <c r="I7" s="10">
        <v>5</v>
      </c>
      <c r="J7" s="11"/>
      <c r="K7" s="11"/>
      <c r="L7" s="11"/>
      <c r="M7" s="11"/>
      <c r="N7" s="11"/>
      <c r="O7" s="11"/>
    </row>
    <row r="8" spans="1:11" s="11" customFormat="1" ht="12.75">
      <c r="A8" s="314" t="str">
        <f>'U.E. ALZIRA'!AC3</f>
        <v>Elx B</v>
      </c>
      <c r="B8" s="312"/>
      <c r="C8" s="310"/>
      <c r="D8" s="317"/>
      <c r="E8" s="318"/>
      <c r="F8" s="310"/>
      <c r="G8" s="319"/>
      <c r="H8" s="307">
        <f t="shared" si="0"/>
        <v>0</v>
      </c>
      <c r="I8" s="315">
        <v>6</v>
      </c>
      <c r="J8" s="316">
        <v>2</v>
      </c>
      <c r="K8" s="316" t="s">
        <v>149</v>
      </c>
    </row>
    <row r="9" spans="1:15" s="12" customFormat="1" ht="12.75">
      <c r="A9" s="65" t="str">
        <f>'U.E. ALZIRA'!AD3</f>
        <v>Pinós</v>
      </c>
      <c r="B9" s="32"/>
      <c r="C9" s="8"/>
      <c r="D9" s="7"/>
      <c r="E9" s="33"/>
      <c r="F9" s="8">
        <v>1</v>
      </c>
      <c r="G9" s="34"/>
      <c r="H9" s="10">
        <f t="shared" si="0"/>
        <v>1</v>
      </c>
      <c r="I9" s="10">
        <v>7</v>
      </c>
      <c r="J9" s="9"/>
      <c r="K9" s="9"/>
      <c r="L9" s="9"/>
      <c r="M9" s="9"/>
      <c r="N9" s="9"/>
      <c r="O9" s="9"/>
    </row>
    <row r="10" spans="1:9" ht="12.75">
      <c r="A10" s="65" t="str">
        <f>'U.E. ALZIRA'!AE3</f>
        <v>Burjassot</v>
      </c>
      <c r="B10" s="32"/>
      <c r="C10" s="8">
        <v>1</v>
      </c>
      <c r="D10" s="7">
        <v>1</v>
      </c>
      <c r="E10" s="33"/>
      <c r="F10" s="8"/>
      <c r="G10" s="34"/>
      <c r="H10" s="10">
        <f t="shared" si="0"/>
        <v>2</v>
      </c>
      <c r="I10" s="12">
        <v>8</v>
      </c>
    </row>
    <row r="11" spans="1:15" s="12" customFormat="1" ht="12.75">
      <c r="A11" s="65" t="str">
        <f>'U.E. ALZIRA'!AF3</f>
        <v>Gimnástico</v>
      </c>
      <c r="B11" s="32"/>
      <c r="C11" s="8"/>
      <c r="D11" s="7"/>
      <c r="E11" s="33"/>
      <c r="F11" s="8"/>
      <c r="G11" s="34"/>
      <c r="H11" s="10">
        <f t="shared" si="0"/>
        <v>0</v>
      </c>
      <c r="I11" s="10">
        <v>9</v>
      </c>
      <c r="J11" s="9"/>
      <c r="K11" s="9"/>
      <c r="L11" s="9"/>
      <c r="M11" s="9"/>
      <c r="N11" s="9"/>
      <c r="O11" s="9"/>
    </row>
    <row r="12" spans="1:9" ht="12.75">
      <c r="A12" s="65" t="str">
        <f>'U.E. ALZIRA'!AG3</f>
        <v>Carcaixent</v>
      </c>
      <c r="B12" s="32">
        <v>2</v>
      </c>
      <c r="C12" s="8"/>
      <c r="D12" s="7"/>
      <c r="E12" s="33">
        <v>1</v>
      </c>
      <c r="F12" s="8"/>
      <c r="G12" s="34"/>
      <c r="H12" s="10">
        <f t="shared" si="0"/>
        <v>3</v>
      </c>
      <c r="I12" s="12">
        <v>10</v>
      </c>
    </row>
    <row r="13" spans="1:15" s="12" customFormat="1" ht="12.75">
      <c r="A13" s="65" t="str">
        <f>'U.E. ALZIRA'!AH3</f>
        <v>Santa Pola</v>
      </c>
      <c r="B13" s="32"/>
      <c r="C13" s="8"/>
      <c r="D13" s="7"/>
      <c r="E13" s="33"/>
      <c r="F13" s="8"/>
      <c r="G13" s="34"/>
      <c r="H13" s="10">
        <f t="shared" si="0"/>
        <v>0</v>
      </c>
      <c r="I13" s="10">
        <v>11</v>
      </c>
      <c r="J13" s="9"/>
      <c r="K13" s="9"/>
      <c r="L13" s="9"/>
      <c r="M13" s="9"/>
      <c r="N13" s="9"/>
      <c r="O13" s="9"/>
    </row>
    <row r="14" spans="1:9" ht="12.75">
      <c r="A14" s="65" t="str">
        <f>'U.E. ALZIRA'!AI3</f>
        <v>Vila-joiosa</v>
      </c>
      <c r="B14" s="32"/>
      <c r="C14" s="8"/>
      <c r="D14" s="7"/>
      <c r="E14" s="33"/>
      <c r="F14" s="8"/>
      <c r="G14" s="34"/>
      <c r="H14" s="10">
        <f t="shared" si="0"/>
        <v>0</v>
      </c>
      <c r="I14" s="12">
        <v>12</v>
      </c>
    </row>
    <row r="15" spans="1:15" s="12" customFormat="1" ht="12.75">
      <c r="A15" s="65" t="str">
        <f>'U.E. ALZIRA'!AJ3</f>
        <v>Llevant B</v>
      </c>
      <c r="B15" s="32"/>
      <c r="C15" s="8"/>
      <c r="D15" s="7"/>
      <c r="E15" s="33"/>
      <c r="F15" s="8"/>
      <c r="G15" s="34"/>
      <c r="H15" s="10">
        <f t="shared" si="0"/>
        <v>0</v>
      </c>
      <c r="I15" s="10">
        <v>13</v>
      </c>
      <c r="J15" s="9"/>
      <c r="K15" s="9"/>
      <c r="L15" s="9"/>
      <c r="M15" s="9"/>
      <c r="N15" s="9"/>
      <c r="O15" s="9"/>
    </row>
    <row r="16" spans="1:9" ht="12.75">
      <c r="A16" s="65" t="str">
        <f>'U.E. ALZIRA'!AK3</f>
        <v>Alcoià</v>
      </c>
      <c r="B16" s="32"/>
      <c r="C16" s="8"/>
      <c r="D16" s="7"/>
      <c r="E16" s="33"/>
      <c r="F16" s="8"/>
      <c r="G16" s="34"/>
      <c r="H16" s="10">
        <f t="shared" si="0"/>
        <v>0</v>
      </c>
      <c r="I16" s="12">
        <v>14</v>
      </c>
    </row>
    <row r="17" spans="1:15" s="12" customFormat="1" ht="12.75">
      <c r="A17" s="65" t="str">
        <f>'U.E. ALZIRA'!AL3</f>
        <v>Vall d'Uixó</v>
      </c>
      <c r="B17" s="32">
        <v>2</v>
      </c>
      <c r="C17" s="8">
        <v>1</v>
      </c>
      <c r="D17" s="7"/>
      <c r="E17" s="33"/>
      <c r="F17" s="8"/>
      <c r="G17" s="34"/>
      <c r="H17" s="10">
        <f t="shared" si="0"/>
        <v>3</v>
      </c>
      <c r="I17" s="10">
        <v>15</v>
      </c>
      <c r="J17" s="9"/>
      <c r="K17" s="9"/>
      <c r="L17" s="9"/>
      <c r="M17" s="9"/>
      <c r="N17" s="9"/>
      <c r="O17" s="9"/>
    </row>
    <row r="18" spans="1:9" ht="12.75">
      <c r="A18" s="65" t="str">
        <f>'U.E. ALZIRA'!AM3</f>
        <v>Ontinyent</v>
      </c>
      <c r="B18" s="32"/>
      <c r="C18" s="8"/>
      <c r="D18" s="7">
        <v>1</v>
      </c>
      <c r="E18" s="33">
        <v>1</v>
      </c>
      <c r="F18" s="8"/>
      <c r="G18" s="34"/>
      <c r="H18" s="10">
        <f t="shared" si="0"/>
        <v>2</v>
      </c>
      <c r="I18" s="12">
        <v>16</v>
      </c>
    </row>
    <row r="19" spans="1:15" s="12" customFormat="1" ht="12.75">
      <c r="A19" s="65" t="str">
        <f>'U.E. ALZIRA'!AN3</f>
        <v>Pego</v>
      </c>
      <c r="B19" s="32"/>
      <c r="C19" s="8"/>
      <c r="D19" s="7"/>
      <c r="E19" s="33"/>
      <c r="F19" s="8"/>
      <c r="G19" s="34"/>
      <c r="H19" s="10">
        <f t="shared" si="0"/>
        <v>0</v>
      </c>
      <c r="I19" s="10">
        <v>17</v>
      </c>
      <c r="J19" s="128"/>
      <c r="K19" s="9"/>
      <c r="L19" s="9"/>
      <c r="M19" s="9"/>
      <c r="N19" s="9"/>
      <c r="O19" s="9"/>
    </row>
    <row r="20" spans="1:9" ht="12.75">
      <c r="A20" s="65" t="str">
        <f>'U.E. ALZIRA'!AO3</f>
        <v>Borriana</v>
      </c>
      <c r="B20" s="32"/>
      <c r="C20" s="8">
        <v>1</v>
      </c>
      <c r="D20" s="7"/>
      <c r="E20" s="33"/>
      <c r="F20" s="8"/>
      <c r="G20" s="34"/>
      <c r="H20" s="10">
        <f t="shared" si="0"/>
        <v>1</v>
      </c>
      <c r="I20" s="12">
        <v>18</v>
      </c>
    </row>
    <row r="21" spans="1:15" s="12" customFormat="1" ht="12.75">
      <c r="A21" s="65" t="str">
        <f>'U.E. ALZIRA'!AP3</f>
        <v>Eldense</v>
      </c>
      <c r="B21" s="32"/>
      <c r="C21" s="8"/>
      <c r="D21" s="7"/>
      <c r="E21" s="33"/>
      <c r="F21" s="8"/>
      <c r="G21" s="34"/>
      <c r="H21" s="10">
        <f t="shared" si="0"/>
        <v>0</v>
      </c>
      <c r="I21" s="10">
        <v>19</v>
      </c>
      <c r="J21" s="9"/>
      <c r="K21" s="9"/>
      <c r="L21" s="9"/>
      <c r="M21" s="9"/>
      <c r="N21" s="9"/>
      <c r="O21" s="9"/>
    </row>
    <row r="22" spans="1:11" ht="12.75">
      <c r="A22" s="314" t="str">
        <f>'U.E. ALZIRA'!AQ3</f>
        <v>Castelló B</v>
      </c>
      <c r="B22" s="312"/>
      <c r="C22" s="310"/>
      <c r="D22" s="317"/>
      <c r="E22" s="318"/>
      <c r="F22" s="310"/>
      <c r="G22" s="319"/>
      <c r="H22" s="307">
        <f t="shared" si="0"/>
        <v>0</v>
      </c>
      <c r="I22" s="315">
        <v>20</v>
      </c>
      <c r="J22" s="320">
        <v>1</v>
      </c>
      <c r="K22" s="316" t="s">
        <v>154</v>
      </c>
    </row>
    <row r="23" spans="1:15" s="12" customFormat="1" ht="12.75">
      <c r="A23" s="314" t="str">
        <f>'U.E. ALZIRA'!AR3</f>
        <v>Vinaròs</v>
      </c>
      <c r="B23" s="312"/>
      <c r="C23" s="310"/>
      <c r="D23" s="317"/>
      <c r="E23" s="318"/>
      <c r="F23" s="310"/>
      <c r="G23" s="319"/>
      <c r="H23" s="307">
        <f t="shared" si="0"/>
        <v>0</v>
      </c>
      <c r="I23" s="307">
        <v>21</v>
      </c>
      <c r="J23" s="320">
        <v>1</v>
      </c>
      <c r="K23" s="316" t="s">
        <v>154</v>
      </c>
      <c r="L23" s="9"/>
      <c r="M23" s="9"/>
      <c r="N23" s="9"/>
      <c r="O23" s="9"/>
    </row>
    <row r="24" spans="1:9" ht="12.75">
      <c r="A24" s="65" t="str">
        <f>'U.E. ALZIRA'!AS3</f>
        <v>Gandia</v>
      </c>
      <c r="B24" s="32"/>
      <c r="C24" s="8"/>
      <c r="D24" s="7"/>
      <c r="E24" s="33"/>
      <c r="F24" s="8">
        <v>1</v>
      </c>
      <c r="G24" s="34"/>
      <c r="H24" s="10">
        <f t="shared" si="0"/>
        <v>1</v>
      </c>
      <c r="I24" s="12">
        <v>22</v>
      </c>
    </row>
    <row r="25" spans="1:15" s="12" customFormat="1" ht="12.75">
      <c r="A25" s="65" t="str">
        <f>'U.E. ALZIRA'!AT3</f>
        <v>Torrellano</v>
      </c>
      <c r="B25" s="32"/>
      <c r="C25" s="8"/>
      <c r="D25" s="7"/>
      <c r="E25" s="33"/>
      <c r="F25" s="8"/>
      <c r="G25" s="34"/>
      <c r="H25" s="10">
        <f t="shared" si="0"/>
        <v>0</v>
      </c>
      <c r="I25" s="10">
        <v>23</v>
      </c>
      <c r="J25" s="9"/>
      <c r="K25" s="9"/>
      <c r="L25" s="9"/>
      <c r="M25" s="9"/>
      <c r="N25" s="9"/>
      <c r="O25" s="9"/>
    </row>
    <row r="26" spans="1:9" ht="12.75">
      <c r="A26" s="65" t="str">
        <f>'U.E. ALZIRA'!AU3</f>
        <v>At. Dénia</v>
      </c>
      <c r="B26" s="32"/>
      <c r="C26" s="8"/>
      <c r="D26" s="7"/>
      <c r="E26" s="33"/>
      <c r="F26" s="8">
        <v>1</v>
      </c>
      <c r="G26" s="34">
        <v>1</v>
      </c>
      <c r="H26" s="10">
        <f t="shared" si="0"/>
        <v>2</v>
      </c>
      <c r="I26" s="12">
        <v>24</v>
      </c>
    </row>
    <row r="27" spans="1:15" s="12" customFormat="1" ht="12.75">
      <c r="A27" s="65" t="str">
        <f>'U.E. ALZIRA'!AV3</f>
        <v>Elx B</v>
      </c>
      <c r="B27" s="32"/>
      <c r="C27" s="8"/>
      <c r="D27" s="7"/>
      <c r="E27" s="33">
        <v>1</v>
      </c>
      <c r="F27" s="8"/>
      <c r="G27" s="34"/>
      <c r="H27" s="10">
        <f t="shared" si="0"/>
        <v>1</v>
      </c>
      <c r="I27" s="10">
        <v>25</v>
      </c>
      <c r="J27" s="9"/>
      <c r="K27" s="9"/>
      <c r="L27" s="9"/>
      <c r="M27" s="9"/>
      <c r="N27" s="9"/>
      <c r="O27" s="9"/>
    </row>
    <row r="28" spans="1:9" ht="12.75">
      <c r="A28" s="65" t="str">
        <f>'U.E. ALZIRA'!AW3</f>
        <v>Pinós</v>
      </c>
      <c r="B28" s="32"/>
      <c r="C28" s="8"/>
      <c r="D28" s="7"/>
      <c r="E28" s="33">
        <v>1</v>
      </c>
      <c r="F28" s="8"/>
      <c r="G28" s="34"/>
      <c r="H28" s="10">
        <f t="shared" si="0"/>
        <v>1</v>
      </c>
      <c r="I28" s="12">
        <v>26</v>
      </c>
    </row>
    <row r="29" spans="1:15" s="12" customFormat="1" ht="12.75">
      <c r="A29" s="65" t="str">
        <f>'U.E. ALZIRA'!AX3</f>
        <v>Burjassot</v>
      </c>
      <c r="B29" s="32"/>
      <c r="C29" s="8"/>
      <c r="D29" s="7">
        <v>1</v>
      </c>
      <c r="E29" s="33"/>
      <c r="F29" s="8"/>
      <c r="G29" s="34"/>
      <c r="H29" s="10">
        <f t="shared" si="0"/>
        <v>1</v>
      </c>
      <c r="I29" s="10">
        <v>27</v>
      </c>
      <c r="J29" s="9"/>
      <c r="K29" s="9"/>
      <c r="L29" s="9"/>
      <c r="M29" s="9"/>
      <c r="N29" s="9"/>
      <c r="O29" s="9"/>
    </row>
    <row r="30" spans="1:9" ht="12.75">
      <c r="A30" s="65" t="str">
        <f>'U.E. ALZIRA'!AY3</f>
        <v>Gimnástico</v>
      </c>
      <c r="B30" s="32"/>
      <c r="C30" s="8"/>
      <c r="D30" s="7">
        <v>1</v>
      </c>
      <c r="E30" s="33"/>
      <c r="F30" s="8"/>
      <c r="G30" s="34">
        <v>1</v>
      </c>
      <c r="H30" s="10">
        <f t="shared" si="0"/>
        <v>2</v>
      </c>
      <c r="I30" s="12">
        <v>28</v>
      </c>
    </row>
    <row r="31" spans="1:15" s="12" customFormat="1" ht="12.75">
      <c r="A31" s="314" t="str">
        <f>'U.E. ALZIRA'!AZ3</f>
        <v>Carcaixent</v>
      </c>
      <c r="B31" s="32"/>
      <c r="C31" s="8"/>
      <c r="D31" s="7"/>
      <c r="E31" s="33"/>
      <c r="F31" s="8"/>
      <c r="G31" s="34"/>
      <c r="H31" s="10">
        <f t="shared" si="0"/>
        <v>0</v>
      </c>
      <c r="I31" s="10">
        <v>29</v>
      </c>
      <c r="J31" s="320">
        <v>1</v>
      </c>
      <c r="K31" s="316" t="s">
        <v>154</v>
      </c>
      <c r="L31" s="9"/>
      <c r="M31" s="9"/>
      <c r="N31" s="9"/>
      <c r="O31" s="9"/>
    </row>
    <row r="32" spans="1:9" ht="12.75">
      <c r="A32" s="65" t="str">
        <f>'U.E. ALZIRA'!BA3</f>
        <v>Santa Pola</v>
      </c>
      <c r="B32" s="32"/>
      <c r="C32" s="8"/>
      <c r="D32" s="7"/>
      <c r="E32" s="33"/>
      <c r="F32" s="8"/>
      <c r="G32" s="34"/>
      <c r="H32" s="10">
        <f t="shared" si="0"/>
        <v>0</v>
      </c>
      <c r="I32" s="12">
        <v>30</v>
      </c>
    </row>
    <row r="33" spans="1:9" ht="12.75">
      <c r="A33" s="65" t="str">
        <f>'U.E. ALZIRA'!BB3</f>
        <v>Vila-joiosa</v>
      </c>
      <c r="B33" s="32"/>
      <c r="C33" s="8"/>
      <c r="D33" s="7"/>
      <c r="E33" s="33"/>
      <c r="F33" s="8"/>
      <c r="G33" s="34"/>
      <c r="H33" s="10">
        <f t="shared" si="0"/>
        <v>0</v>
      </c>
      <c r="I33" s="10">
        <v>31</v>
      </c>
    </row>
    <row r="34" spans="1:10" ht="12.75">
      <c r="A34" s="65" t="str">
        <f>'U.E. ALZIRA'!BC3</f>
        <v>Llevant B</v>
      </c>
      <c r="B34" s="32"/>
      <c r="C34" s="8"/>
      <c r="D34" s="7"/>
      <c r="E34" s="33"/>
      <c r="F34" s="8"/>
      <c r="G34" s="34"/>
      <c r="H34" s="10">
        <f t="shared" si="0"/>
        <v>0</v>
      </c>
      <c r="I34" s="12">
        <v>32</v>
      </c>
      <c r="J34" s="128"/>
    </row>
    <row r="35" spans="1:9" ht="12.75">
      <c r="A35" s="65" t="str">
        <f>'U.E. ALZIRA'!BD3</f>
        <v>Alcoià</v>
      </c>
      <c r="B35" s="32"/>
      <c r="C35" s="8"/>
      <c r="D35" s="7"/>
      <c r="E35" s="33"/>
      <c r="F35" s="8"/>
      <c r="G35" s="34">
        <v>1</v>
      </c>
      <c r="H35" s="10">
        <f t="shared" si="0"/>
        <v>1</v>
      </c>
      <c r="I35" s="10">
        <v>33</v>
      </c>
    </row>
    <row r="36" spans="1:9" ht="12.75">
      <c r="A36" s="65" t="str">
        <f>'U.E. ALZIRA'!BE3</f>
        <v>Vall d'Uixó</v>
      </c>
      <c r="B36" s="32">
        <v>1</v>
      </c>
      <c r="C36" s="8"/>
      <c r="D36" s="7"/>
      <c r="E36" s="33">
        <v>1</v>
      </c>
      <c r="F36" s="8"/>
      <c r="G36" s="34"/>
      <c r="H36" s="10">
        <f t="shared" si="0"/>
        <v>2</v>
      </c>
      <c r="I36" s="12">
        <v>34</v>
      </c>
    </row>
    <row r="37" spans="1:9" ht="12.75">
      <c r="A37" s="65" t="str">
        <f>'U.E. ALZIRA'!BF3</f>
        <v>Ontinyent</v>
      </c>
      <c r="B37" s="32"/>
      <c r="C37" s="8"/>
      <c r="D37" s="7"/>
      <c r="E37" s="33"/>
      <c r="F37" s="8"/>
      <c r="G37" s="34"/>
      <c r="H37" s="10">
        <f t="shared" si="0"/>
        <v>0</v>
      </c>
      <c r="I37" s="10">
        <v>35</v>
      </c>
    </row>
    <row r="38" spans="1:9" ht="12.75">
      <c r="A38" s="65" t="str">
        <f>'U.E. ALZIRA'!BG3</f>
        <v>Pego</v>
      </c>
      <c r="B38" s="32"/>
      <c r="C38" s="8"/>
      <c r="D38" s="7"/>
      <c r="E38" s="33"/>
      <c r="F38" s="8"/>
      <c r="G38" s="34"/>
      <c r="H38" s="10">
        <f t="shared" si="0"/>
        <v>0</v>
      </c>
      <c r="I38" s="12">
        <v>36</v>
      </c>
    </row>
    <row r="39" spans="1:9" ht="12.75">
      <c r="A39" s="65" t="str">
        <f>'U.E. ALZIRA'!BH3</f>
        <v>Borriana</v>
      </c>
      <c r="B39" s="32"/>
      <c r="C39" s="8"/>
      <c r="D39" s="7"/>
      <c r="E39" s="33"/>
      <c r="F39" s="8"/>
      <c r="G39" s="34"/>
      <c r="H39" s="10">
        <f t="shared" si="0"/>
        <v>0</v>
      </c>
      <c r="I39" s="10">
        <v>37</v>
      </c>
    </row>
    <row r="40" spans="1:9" ht="13.5" thickBot="1">
      <c r="A40" s="65" t="str">
        <f>'U.E. ALZIRA'!BI3</f>
        <v>Eldense</v>
      </c>
      <c r="B40" s="32"/>
      <c r="C40" s="8">
        <v>1</v>
      </c>
      <c r="D40" s="7"/>
      <c r="E40" s="33"/>
      <c r="F40" s="8"/>
      <c r="G40" s="34">
        <v>2</v>
      </c>
      <c r="H40" s="10">
        <f t="shared" si="0"/>
        <v>3</v>
      </c>
      <c r="I40" s="12">
        <v>38</v>
      </c>
    </row>
    <row r="41" spans="1:9" ht="12.75" hidden="1">
      <c r="A41" s="65">
        <f>'U.E. ALZIRA'!BJ3</f>
        <v>0</v>
      </c>
      <c r="B41" s="95"/>
      <c r="C41" s="96"/>
      <c r="D41" s="97"/>
      <c r="E41" s="98"/>
      <c r="F41" s="96"/>
      <c r="G41" s="99"/>
      <c r="H41" s="10"/>
      <c r="I41" s="10">
        <v>39</v>
      </c>
    </row>
    <row r="42" spans="1:9" ht="12.75" hidden="1">
      <c r="A42" s="65">
        <f>'U.E. ALZIRA'!BK3</f>
        <v>0</v>
      </c>
      <c r="B42" s="95"/>
      <c r="C42" s="96"/>
      <c r="D42" s="97"/>
      <c r="E42" s="98"/>
      <c r="F42" s="96"/>
      <c r="G42" s="99"/>
      <c r="H42" s="10"/>
      <c r="I42" s="12">
        <v>40</v>
      </c>
    </row>
    <row r="43" spans="1:9" ht="12.75" hidden="1">
      <c r="A43" s="65">
        <f>'U.E. ALZIRA'!BL3</f>
        <v>0</v>
      </c>
      <c r="B43" s="95"/>
      <c r="C43" s="96"/>
      <c r="D43" s="97"/>
      <c r="E43" s="98"/>
      <c r="F43" s="96"/>
      <c r="G43" s="99"/>
      <c r="H43" s="10"/>
      <c r="I43" s="10">
        <v>41</v>
      </c>
    </row>
    <row r="44" spans="1:9" ht="12.75" hidden="1">
      <c r="A44" s="65">
        <f>'U.E. ALZIRA'!BM3</f>
        <v>0</v>
      </c>
      <c r="B44" s="95"/>
      <c r="C44" s="96"/>
      <c r="D44" s="97"/>
      <c r="E44" s="98"/>
      <c r="F44" s="96"/>
      <c r="G44" s="99"/>
      <c r="H44" s="10"/>
      <c r="I44" s="12">
        <v>42</v>
      </c>
    </row>
    <row r="45" spans="1:9" ht="12.75" hidden="1">
      <c r="A45" s="65">
        <f>'U.E. ALZIRA'!BN3</f>
        <v>0</v>
      </c>
      <c r="B45" s="95"/>
      <c r="C45" s="96"/>
      <c r="D45" s="97"/>
      <c r="E45" s="98"/>
      <c r="F45" s="96"/>
      <c r="G45" s="99"/>
      <c r="H45" s="10"/>
      <c r="I45" s="10">
        <v>43</v>
      </c>
    </row>
    <row r="46" spans="1:9" ht="13.5" hidden="1" thickBot="1">
      <c r="A46" s="65">
        <f>'U.E. ALZIRA'!BO3</f>
        <v>0</v>
      </c>
      <c r="B46" s="95"/>
      <c r="C46" s="96"/>
      <c r="D46" s="97"/>
      <c r="E46" s="98"/>
      <c r="F46" s="96"/>
      <c r="G46" s="99"/>
      <c r="H46" s="10"/>
      <c r="I46" s="12">
        <v>44</v>
      </c>
    </row>
    <row r="47" spans="1:9" ht="12.75" hidden="1">
      <c r="A47" s="65">
        <f>'U.E. ALZIRA'!BP3</f>
        <v>0</v>
      </c>
      <c r="B47" s="95"/>
      <c r="C47" s="96"/>
      <c r="D47" s="97"/>
      <c r="E47" s="98"/>
      <c r="F47" s="96"/>
      <c r="G47" s="99"/>
      <c r="H47" s="10">
        <f>SUM(B47:G47)</f>
        <v>0</v>
      </c>
      <c r="I47" s="10">
        <v>45</v>
      </c>
    </row>
    <row r="48" spans="1:9" ht="12.75" hidden="1">
      <c r="A48" s="211" t="str">
        <f>'U.E. ALZIRA'!BQ3</f>
        <v>Castelló B</v>
      </c>
      <c r="B48" s="95"/>
      <c r="C48" s="96"/>
      <c r="D48" s="97"/>
      <c r="E48" s="98"/>
      <c r="F48" s="96"/>
      <c r="G48" s="99"/>
      <c r="H48" s="10">
        <f>SUM(B48:G48)</f>
        <v>0</v>
      </c>
      <c r="I48" s="12">
        <v>46</v>
      </c>
    </row>
    <row r="49" spans="1:9" ht="12.75" hidden="1">
      <c r="A49" s="211" t="str">
        <f>'U.E. ALZIRA'!BR3</f>
        <v>Vinaròs</v>
      </c>
      <c r="B49" s="104"/>
      <c r="C49" s="8"/>
      <c r="D49" s="7"/>
      <c r="E49" s="33"/>
      <c r="F49" s="8"/>
      <c r="G49" s="34"/>
      <c r="H49" s="10">
        <f>SUM(B49:G49)</f>
        <v>0</v>
      </c>
      <c r="I49" s="10">
        <v>47</v>
      </c>
    </row>
    <row r="50" spans="1:9" ht="13.5" hidden="1" thickBot="1">
      <c r="A50" s="211" t="str">
        <f>'U.E. ALZIRA'!BS3</f>
        <v>Gandia</v>
      </c>
      <c r="B50" s="55"/>
      <c r="C50" s="35"/>
      <c r="D50" s="130"/>
      <c r="E50" s="114"/>
      <c r="F50" s="35"/>
      <c r="G50" s="129"/>
      <c r="H50" s="10">
        <f>SUM(B50:G50)</f>
        <v>0</v>
      </c>
      <c r="I50" s="12">
        <v>48</v>
      </c>
    </row>
    <row r="51" spans="1:14" ht="14.25" thickBot="1" thickTop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SUM(B3:B40)</f>
        <v>5</v>
      </c>
      <c r="C53" s="56">
        <f>(B53/N53)</f>
        <v>0.16129032258064516</v>
      </c>
      <c r="D53" s="35">
        <f>SUM(C3:C40)</f>
        <v>4</v>
      </c>
      <c r="E53" s="56">
        <f>(D53/N53)</f>
        <v>0.12903225806451613</v>
      </c>
      <c r="F53" s="35">
        <f>SUM(D3:D40)</f>
        <v>5</v>
      </c>
      <c r="G53" s="57">
        <f>(F53/N53)</f>
        <v>0.16129032258064516</v>
      </c>
      <c r="H53" s="55">
        <f>SUM(E3:E40)</f>
        <v>5</v>
      </c>
      <c r="I53" s="56">
        <f>(H53/N53)</f>
        <v>0.16129032258064516</v>
      </c>
      <c r="J53" s="35">
        <f>SUM(F3:F40)</f>
        <v>5</v>
      </c>
      <c r="K53" s="56">
        <f>(J53/N53)</f>
        <v>0.16129032258064516</v>
      </c>
      <c r="L53" s="35">
        <f>SUM(G3:G40)</f>
        <v>7</v>
      </c>
      <c r="M53" s="57">
        <f>(L53/N53)</f>
        <v>0.22580645161290322</v>
      </c>
      <c r="N53" s="59">
        <f>SUM(H3:H49)</f>
        <v>31</v>
      </c>
    </row>
    <row r="54" ht="13.5" thickTop="1"/>
    <row r="55" spans="2:7" ht="12.7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14</v>
      </c>
      <c r="C56" s="12">
        <f>H53+J53+L53</f>
        <v>17</v>
      </c>
      <c r="E56" s="12">
        <f>B53+H53</f>
        <v>10</v>
      </c>
      <c r="F56" s="12">
        <f>D53+J53</f>
        <v>9</v>
      </c>
      <c r="G56" s="12">
        <f>F53+L53</f>
        <v>12</v>
      </c>
    </row>
    <row r="57" spans="1:15" s="12" customFormat="1" ht="12.75">
      <c r="A57" s="9"/>
      <c r="I57" s="9"/>
      <c r="J57" s="9"/>
      <c r="K57" s="9"/>
      <c r="L57" s="9"/>
      <c r="M57" s="9"/>
      <c r="N57" s="9"/>
      <c r="O57" s="9"/>
    </row>
    <row r="59" spans="1:15" s="12" customFormat="1" ht="12.75">
      <c r="A59" s="9"/>
      <c r="I59" s="9"/>
      <c r="J59" s="9"/>
      <c r="K59" s="9"/>
      <c r="L59" s="9"/>
      <c r="M59" s="9"/>
      <c r="N59" s="9"/>
      <c r="O59" s="9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A3" sqref="A3:G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 t="str">
        <f>'Gols marcats'!A3</f>
        <v>Castelló B</v>
      </c>
      <c r="B3" s="141"/>
      <c r="C3" s="142">
        <v>2</v>
      </c>
      <c r="D3" s="143"/>
      <c r="E3" s="146"/>
      <c r="F3" s="142"/>
      <c r="G3" s="138">
        <v>1</v>
      </c>
      <c r="H3" s="10">
        <f>SUM(B3:G3)</f>
        <v>3</v>
      </c>
      <c r="I3" s="212">
        <v>1</v>
      </c>
    </row>
    <row r="4" spans="1:9" ht="12.75">
      <c r="A4" s="65" t="str">
        <f>'Gols marcats'!A4</f>
        <v>Vinaròs</v>
      </c>
      <c r="B4" s="104"/>
      <c r="C4" s="8"/>
      <c r="D4" s="144"/>
      <c r="E4" s="32"/>
      <c r="F4" s="8"/>
      <c r="G4" s="139"/>
      <c r="H4" s="10">
        <f aca="true" t="shared" si="0" ref="H4:H50">SUM(B4:G4)</f>
        <v>0</v>
      </c>
      <c r="I4" s="212">
        <v>2</v>
      </c>
    </row>
    <row r="5" spans="1:9" ht="12.75">
      <c r="A5" s="65" t="str">
        <f>'Gols marcats'!A5</f>
        <v>Gandia</v>
      </c>
      <c r="B5" s="104"/>
      <c r="C5" s="8"/>
      <c r="D5" s="144"/>
      <c r="E5" s="32"/>
      <c r="F5" s="8"/>
      <c r="G5" s="139"/>
      <c r="H5" s="10">
        <f t="shared" si="0"/>
        <v>0</v>
      </c>
      <c r="I5" s="212">
        <v>3</v>
      </c>
    </row>
    <row r="6" spans="1:9" ht="12.75">
      <c r="A6" s="65" t="str">
        <f>'Gols marcats'!A6</f>
        <v>Torrellano</v>
      </c>
      <c r="B6" s="104"/>
      <c r="C6" s="8"/>
      <c r="D6" s="144"/>
      <c r="E6" s="32"/>
      <c r="F6" s="8"/>
      <c r="G6" s="139"/>
      <c r="H6" s="10">
        <f t="shared" si="0"/>
        <v>0</v>
      </c>
      <c r="I6" s="212">
        <v>4</v>
      </c>
    </row>
    <row r="7" spans="1:9" ht="12.75">
      <c r="A7" s="65" t="str">
        <f>'Gols marcats'!A7</f>
        <v>At. Dénia</v>
      </c>
      <c r="B7" s="104">
        <v>1</v>
      </c>
      <c r="C7" s="8"/>
      <c r="D7" s="144"/>
      <c r="E7" s="32"/>
      <c r="F7" s="8"/>
      <c r="G7" s="139"/>
      <c r="H7" s="10">
        <f t="shared" si="0"/>
        <v>1</v>
      </c>
      <c r="I7" s="212">
        <v>5</v>
      </c>
    </row>
    <row r="8" spans="1:11" ht="12.75">
      <c r="A8" s="314" t="str">
        <f>'Gols marcats'!A8</f>
        <v>Elx B</v>
      </c>
      <c r="B8" s="309"/>
      <c r="C8" s="310"/>
      <c r="D8" s="311"/>
      <c r="E8" s="312"/>
      <c r="F8" s="310"/>
      <c r="G8" s="313"/>
      <c r="H8" s="307">
        <f t="shared" si="0"/>
        <v>0</v>
      </c>
      <c r="I8" s="308">
        <v>6</v>
      </c>
      <c r="J8" s="321">
        <v>4</v>
      </c>
      <c r="K8" s="321" t="s">
        <v>152</v>
      </c>
    </row>
    <row r="9" spans="1:9" ht="12.75">
      <c r="A9" s="65" t="str">
        <f>'Gols marcats'!A9</f>
        <v>Pinós</v>
      </c>
      <c r="B9" s="104"/>
      <c r="C9" s="8"/>
      <c r="D9" s="144"/>
      <c r="E9" s="32">
        <v>1</v>
      </c>
      <c r="F9" s="8"/>
      <c r="G9" s="139"/>
      <c r="H9" s="10">
        <f t="shared" si="0"/>
        <v>1</v>
      </c>
      <c r="I9" s="212">
        <v>7</v>
      </c>
    </row>
    <row r="10" spans="1:9" ht="12.75">
      <c r="A10" s="65" t="str">
        <f>'Gols marcats'!A10</f>
        <v>Burjassot</v>
      </c>
      <c r="B10" s="104"/>
      <c r="C10" s="8"/>
      <c r="D10" s="144"/>
      <c r="E10" s="32"/>
      <c r="F10" s="8">
        <v>1</v>
      </c>
      <c r="G10" s="139"/>
      <c r="H10" s="10">
        <f t="shared" si="0"/>
        <v>1</v>
      </c>
      <c r="I10" s="212">
        <v>8</v>
      </c>
    </row>
    <row r="11" spans="1:9" ht="12.75">
      <c r="A11" s="65" t="str">
        <f>'Gols marcats'!A11</f>
        <v>Gimnástico</v>
      </c>
      <c r="B11" s="104"/>
      <c r="C11" s="8"/>
      <c r="D11" s="144"/>
      <c r="E11" s="32"/>
      <c r="F11" s="8"/>
      <c r="G11" s="139"/>
      <c r="H11" s="10">
        <f t="shared" si="0"/>
        <v>0</v>
      </c>
      <c r="I11" s="212">
        <v>9</v>
      </c>
    </row>
    <row r="12" spans="1:9" ht="12.75">
      <c r="A12" s="65" t="str">
        <f>'Gols marcats'!A12</f>
        <v>Carcaixent</v>
      </c>
      <c r="B12" s="104"/>
      <c r="C12" s="8"/>
      <c r="D12" s="144">
        <v>1</v>
      </c>
      <c r="E12" s="32"/>
      <c r="F12" s="8">
        <v>1</v>
      </c>
      <c r="G12" s="139"/>
      <c r="H12" s="10">
        <f t="shared" si="0"/>
        <v>2</v>
      </c>
      <c r="I12" s="212">
        <v>10</v>
      </c>
    </row>
    <row r="13" spans="1:9" ht="12.75">
      <c r="A13" s="65" t="str">
        <f>'Gols marcats'!A13</f>
        <v>Santa Pola</v>
      </c>
      <c r="B13" s="104"/>
      <c r="C13" s="8"/>
      <c r="D13" s="144"/>
      <c r="E13" s="32">
        <v>1</v>
      </c>
      <c r="F13" s="8"/>
      <c r="G13" s="139">
        <v>1</v>
      </c>
      <c r="H13" s="10">
        <f t="shared" si="0"/>
        <v>2</v>
      </c>
      <c r="I13" s="212">
        <v>11</v>
      </c>
    </row>
    <row r="14" spans="1:9" ht="12.75">
      <c r="A14" s="65" t="str">
        <f>'Gols marcats'!A14</f>
        <v>Vila-joiosa</v>
      </c>
      <c r="B14" s="104"/>
      <c r="C14" s="8"/>
      <c r="D14" s="144"/>
      <c r="E14" s="32"/>
      <c r="F14" s="8"/>
      <c r="G14" s="139"/>
      <c r="H14" s="10">
        <f t="shared" si="0"/>
        <v>0</v>
      </c>
      <c r="I14" s="212">
        <v>12</v>
      </c>
    </row>
    <row r="15" spans="1:9" ht="12.75">
      <c r="A15" s="65" t="str">
        <f>'Gols marcats'!A15</f>
        <v>Llevant B</v>
      </c>
      <c r="B15" s="104"/>
      <c r="C15" s="8"/>
      <c r="D15" s="144"/>
      <c r="E15" s="32">
        <v>1</v>
      </c>
      <c r="F15" s="8"/>
      <c r="G15" s="139"/>
      <c r="H15" s="10">
        <f t="shared" si="0"/>
        <v>1</v>
      </c>
      <c r="I15" s="212">
        <v>13</v>
      </c>
    </row>
    <row r="16" spans="1:9" ht="12.75">
      <c r="A16" s="65" t="str">
        <f>'Gols marcats'!A16</f>
        <v>Alcoià</v>
      </c>
      <c r="B16" s="104"/>
      <c r="C16" s="8"/>
      <c r="D16" s="144"/>
      <c r="E16" s="32"/>
      <c r="F16" s="8">
        <v>1</v>
      </c>
      <c r="G16" s="139"/>
      <c r="H16" s="10">
        <f t="shared" si="0"/>
        <v>1</v>
      </c>
      <c r="I16" s="212">
        <v>14</v>
      </c>
    </row>
    <row r="17" spans="1:9" ht="12.75">
      <c r="A17" s="65" t="str">
        <f>'Gols marcats'!A17</f>
        <v>Vall d'Uixó</v>
      </c>
      <c r="B17" s="104"/>
      <c r="C17" s="8"/>
      <c r="D17" s="144"/>
      <c r="E17" s="32"/>
      <c r="F17" s="8"/>
      <c r="G17" s="139"/>
      <c r="H17" s="10">
        <f t="shared" si="0"/>
        <v>0</v>
      </c>
      <c r="I17" s="212">
        <v>15</v>
      </c>
    </row>
    <row r="18" spans="1:9" ht="12.75">
      <c r="A18" s="65" t="str">
        <f>'Gols marcats'!A18</f>
        <v>Ontinyent</v>
      </c>
      <c r="B18" s="104"/>
      <c r="C18" s="8"/>
      <c r="D18" s="144"/>
      <c r="E18" s="32"/>
      <c r="F18" s="8"/>
      <c r="G18" s="139"/>
      <c r="H18" s="10">
        <f t="shared" si="0"/>
        <v>0</v>
      </c>
      <c r="I18" s="212">
        <v>16</v>
      </c>
    </row>
    <row r="19" spans="1:9" ht="12.75">
      <c r="A19" s="65" t="str">
        <f>'Gols marcats'!A19</f>
        <v>Pego</v>
      </c>
      <c r="B19" s="104"/>
      <c r="C19" s="8"/>
      <c r="D19" s="144"/>
      <c r="E19" s="32"/>
      <c r="F19" s="8"/>
      <c r="G19" s="139"/>
      <c r="H19" s="10">
        <f t="shared" si="0"/>
        <v>0</v>
      </c>
      <c r="I19" s="212">
        <v>17</v>
      </c>
    </row>
    <row r="20" spans="1:9" ht="12.75">
      <c r="A20" s="65" t="str">
        <f>'Gols marcats'!A20</f>
        <v>Borriana</v>
      </c>
      <c r="B20" s="104"/>
      <c r="C20" s="8"/>
      <c r="D20" s="144"/>
      <c r="E20" s="32"/>
      <c r="F20" s="8"/>
      <c r="G20" s="139"/>
      <c r="H20" s="10">
        <f t="shared" si="0"/>
        <v>0</v>
      </c>
      <c r="I20" s="212">
        <v>18</v>
      </c>
    </row>
    <row r="21" spans="1:11" ht="12.75">
      <c r="A21" s="314" t="str">
        <f>'Gols marcats'!A21</f>
        <v>Eldense</v>
      </c>
      <c r="B21" s="309"/>
      <c r="C21" s="310"/>
      <c r="D21" s="311"/>
      <c r="E21" s="312"/>
      <c r="F21" s="310"/>
      <c r="G21" s="313"/>
      <c r="H21" s="307">
        <f t="shared" si="0"/>
        <v>0</v>
      </c>
      <c r="I21" s="308">
        <v>19</v>
      </c>
      <c r="J21" s="321">
        <v>3</v>
      </c>
      <c r="K21" s="321" t="s">
        <v>153</v>
      </c>
    </row>
    <row r="22" spans="1:9" ht="12.75">
      <c r="A22" s="65" t="str">
        <f>'Gols marcats'!A22</f>
        <v>Castelló B</v>
      </c>
      <c r="B22" s="104"/>
      <c r="C22" s="8"/>
      <c r="D22" s="144"/>
      <c r="E22" s="32"/>
      <c r="F22" s="8"/>
      <c r="G22" s="139"/>
      <c r="H22" s="10">
        <f t="shared" si="0"/>
        <v>0</v>
      </c>
      <c r="I22" s="212">
        <v>20</v>
      </c>
    </row>
    <row r="23" spans="1:9" ht="12.75">
      <c r="A23" s="65" t="str">
        <f>'Gols marcats'!A23</f>
        <v>Vinaròs</v>
      </c>
      <c r="B23" s="104"/>
      <c r="C23" s="8"/>
      <c r="D23" s="144"/>
      <c r="E23" s="32"/>
      <c r="F23" s="8"/>
      <c r="G23" s="139"/>
      <c r="H23" s="10">
        <f t="shared" si="0"/>
        <v>0</v>
      </c>
      <c r="I23" s="212">
        <v>21</v>
      </c>
    </row>
    <row r="24" spans="1:9" ht="12.75">
      <c r="A24" s="65" t="str">
        <f>'Gols marcats'!A24</f>
        <v>Gandia</v>
      </c>
      <c r="B24" s="104"/>
      <c r="C24" s="8"/>
      <c r="D24" s="144"/>
      <c r="E24" s="32"/>
      <c r="F24" s="8"/>
      <c r="G24" s="139"/>
      <c r="H24" s="10">
        <f t="shared" si="0"/>
        <v>0</v>
      </c>
      <c r="I24" s="212">
        <v>22</v>
      </c>
    </row>
    <row r="25" spans="1:9" ht="12.75">
      <c r="A25" s="65" t="str">
        <f>'Gols marcats'!A25</f>
        <v>Torrellano</v>
      </c>
      <c r="B25" s="104"/>
      <c r="C25" s="8"/>
      <c r="D25" s="144"/>
      <c r="E25" s="32"/>
      <c r="F25" s="8">
        <v>1</v>
      </c>
      <c r="G25" s="139"/>
      <c r="H25" s="10">
        <f t="shared" si="0"/>
        <v>1</v>
      </c>
      <c r="I25" s="212">
        <v>23</v>
      </c>
    </row>
    <row r="26" spans="1:9" ht="12.75">
      <c r="A26" s="65" t="str">
        <f>'Gols marcats'!A26</f>
        <v>At. Dénia</v>
      </c>
      <c r="B26" s="104">
        <v>1</v>
      </c>
      <c r="C26" s="8"/>
      <c r="D26" s="144"/>
      <c r="E26" s="32"/>
      <c r="F26" s="8"/>
      <c r="G26" s="139"/>
      <c r="H26" s="10">
        <f t="shared" si="0"/>
        <v>1</v>
      </c>
      <c r="I26" s="212">
        <v>24</v>
      </c>
    </row>
    <row r="27" spans="1:9" ht="12.75">
      <c r="A27" s="65" t="str">
        <f>'Gols marcats'!A27</f>
        <v>Elx B</v>
      </c>
      <c r="B27" s="104"/>
      <c r="C27" s="8"/>
      <c r="D27" s="144"/>
      <c r="E27" s="32"/>
      <c r="F27" s="8">
        <v>1</v>
      </c>
      <c r="G27" s="139"/>
      <c r="H27" s="10">
        <f t="shared" si="0"/>
        <v>1</v>
      </c>
      <c r="I27" s="212">
        <v>25</v>
      </c>
    </row>
    <row r="28" spans="1:9" ht="12.75">
      <c r="A28" s="65" t="str">
        <f>'Gols marcats'!A28</f>
        <v>Pinós</v>
      </c>
      <c r="B28" s="104"/>
      <c r="C28" s="8"/>
      <c r="D28" s="144"/>
      <c r="E28" s="32">
        <v>1</v>
      </c>
      <c r="F28" s="8"/>
      <c r="G28" s="139"/>
      <c r="H28" s="10">
        <f t="shared" si="0"/>
        <v>1</v>
      </c>
      <c r="I28" s="212">
        <v>26</v>
      </c>
    </row>
    <row r="29" spans="1:9" ht="12.75">
      <c r="A29" s="65" t="str">
        <f>'Gols marcats'!A29</f>
        <v>Burjassot</v>
      </c>
      <c r="B29" s="104"/>
      <c r="C29" s="8"/>
      <c r="D29" s="144"/>
      <c r="E29" s="32"/>
      <c r="F29" s="8"/>
      <c r="G29" s="139">
        <v>1</v>
      </c>
      <c r="H29" s="10">
        <f t="shared" si="0"/>
        <v>1</v>
      </c>
      <c r="I29" s="212">
        <v>27</v>
      </c>
    </row>
    <row r="30" spans="1:9" ht="12.75">
      <c r="A30" s="65" t="str">
        <f>'Gols marcats'!A30</f>
        <v>Gimnástico</v>
      </c>
      <c r="B30" s="104"/>
      <c r="C30" s="8"/>
      <c r="D30" s="144"/>
      <c r="E30" s="32"/>
      <c r="F30" s="8"/>
      <c r="G30" s="139"/>
      <c r="H30" s="10">
        <f t="shared" si="0"/>
        <v>0</v>
      </c>
      <c r="I30" s="212">
        <v>28</v>
      </c>
    </row>
    <row r="31" spans="1:9" ht="12.75">
      <c r="A31" s="65" t="str">
        <f>'Gols marcats'!A31</f>
        <v>Carcaixent</v>
      </c>
      <c r="B31" s="104"/>
      <c r="C31" s="8"/>
      <c r="D31" s="144"/>
      <c r="E31" s="32"/>
      <c r="F31" s="8"/>
      <c r="G31" s="139"/>
      <c r="H31" s="10">
        <f t="shared" si="0"/>
        <v>0</v>
      </c>
      <c r="I31" s="212">
        <v>29</v>
      </c>
    </row>
    <row r="32" spans="1:9" ht="12.75">
      <c r="A32" s="65" t="str">
        <f>'Gols marcats'!A32</f>
        <v>Santa Pola</v>
      </c>
      <c r="B32" s="104"/>
      <c r="C32" s="8"/>
      <c r="D32" s="144"/>
      <c r="E32" s="32"/>
      <c r="F32" s="8"/>
      <c r="G32" s="139"/>
      <c r="H32" s="10">
        <f t="shared" si="0"/>
        <v>0</v>
      </c>
      <c r="I32" s="212">
        <v>30</v>
      </c>
    </row>
    <row r="33" spans="1:9" ht="12.75">
      <c r="A33" s="65" t="str">
        <f>'Gols marcats'!A33</f>
        <v>Vila-joiosa</v>
      </c>
      <c r="B33" s="104">
        <v>1</v>
      </c>
      <c r="C33" s="8"/>
      <c r="D33" s="144"/>
      <c r="E33" s="32">
        <v>2</v>
      </c>
      <c r="F33" s="8">
        <v>1</v>
      </c>
      <c r="G33" s="139"/>
      <c r="H33" s="10">
        <f t="shared" si="0"/>
        <v>4</v>
      </c>
      <c r="I33" s="212">
        <v>31</v>
      </c>
    </row>
    <row r="34" spans="1:9" ht="12.75">
      <c r="A34" s="65" t="str">
        <f>'Gols marcats'!A34</f>
        <v>Llevant B</v>
      </c>
      <c r="B34" s="104"/>
      <c r="C34" s="8"/>
      <c r="D34" s="144"/>
      <c r="E34" s="32">
        <v>2</v>
      </c>
      <c r="F34" s="8"/>
      <c r="G34" s="139"/>
      <c r="H34" s="10">
        <f t="shared" si="0"/>
        <v>2</v>
      </c>
      <c r="I34" s="212">
        <v>32</v>
      </c>
    </row>
    <row r="35" spans="1:9" ht="12.75">
      <c r="A35" s="65" t="str">
        <f>'Gols marcats'!A35</f>
        <v>Alcoià</v>
      </c>
      <c r="B35" s="104"/>
      <c r="C35" s="8"/>
      <c r="D35" s="144"/>
      <c r="E35" s="32"/>
      <c r="F35" s="8"/>
      <c r="G35" s="139"/>
      <c r="H35" s="10">
        <f t="shared" si="0"/>
        <v>0</v>
      </c>
      <c r="I35" s="212">
        <v>33</v>
      </c>
    </row>
    <row r="36" spans="1:9" ht="12.75">
      <c r="A36" s="65" t="str">
        <f>'Gols marcats'!A36</f>
        <v>Vall d'Uixó</v>
      </c>
      <c r="B36" s="104">
        <v>1</v>
      </c>
      <c r="C36" s="8"/>
      <c r="D36" s="144"/>
      <c r="E36" s="32"/>
      <c r="F36" s="8"/>
      <c r="G36" s="139"/>
      <c r="H36" s="10">
        <f t="shared" si="0"/>
        <v>1</v>
      </c>
      <c r="I36" s="212">
        <v>34</v>
      </c>
    </row>
    <row r="37" spans="1:9" ht="12.75">
      <c r="A37" s="65" t="str">
        <f>'Gols marcats'!A37</f>
        <v>Ontinyent</v>
      </c>
      <c r="B37" s="104"/>
      <c r="C37" s="8"/>
      <c r="D37" s="144"/>
      <c r="E37" s="32"/>
      <c r="F37" s="8"/>
      <c r="G37" s="139"/>
      <c r="H37" s="10">
        <f t="shared" si="0"/>
        <v>0</v>
      </c>
      <c r="I37" s="212">
        <v>35</v>
      </c>
    </row>
    <row r="38" spans="1:9" ht="12.75">
      <c r="A38" s="65" t="str">
        <f>'Gols marcats'!A38</f>
        <v>Pego</v>
      </c>
      <c r="B38" s="104"/>
      <c r="C38" s="8"/>
      <c r="D38" s="144">
        <v>1</v>
      </c>
      <c r="E38" s="32">
        <v>1</v>
      </c>
      <c r="F38" s="8"/>
      <c r="G38" s="139"/>
      <c r="H38" s="10">
        <f t="shared" si="0"/>
        <v>2</v>
      </c>
      <c r="I38" s="212">
        <v>36</v>
      </c>
    </row>
    <row r="39" spans="1:9" ht="12.75">
      <c r="A39" s="65" t="str">
        <f>'Gols marcats'!A39</f>
        <v>Borriana</v>
      </c>
      <c r="B39" s="104"/>
      <c r="C39" s="8">
        <v>1</v>
      </c>
      <c r="D39" s="144">
        <v>1</v>
      </c>
      <c r="E39" s="32">
        <v>1</v>
      </c>
      <c r="F39" s="8"/>
      <c r="G39" s="139"/>
      <c r="H39" s="10">
        <f t="shared" si="0"/>
        <v>3</v>
      </c>
      <c r="I39" s="212">
        <v>37</v>
      </c>
    </row>
    <row r="40" spans="1:9" ht="13.5" thickBot="1">
      <c r="A40" s="65" t="str">
        <f>'Gols marcats'!A40</f>
        <v>Eldense</v>
      </c>
      <c r="B40" s="104"/>
      <c r="C40" s="8">
        <v>1</v>
      </c>
      <c r="D40" s="144"/>
      <c r="E40" s="32"/>
      <c r="F40" s="8">
        <v>1</v>
      </c>
      <c r="G40" s="139"/>
      <c r="H40" s="10">
        <f t="shared" si="0"/>
        <v>2</v>
      </c>
      <c r="I40" s="212">
        <v>38</v>
      </c>
    </row>
    <row r="41" spans="1:8" ht="12.75" hidden="1">
      <c r="A41" s="65">
        <f>'Gols marcats'!A41</f>
        <v>0</v>
      </c>
      <c r="B41" s="104"/>
      <c r="C41" s="8"/>
      <c r="D41" s="144"/>
      <c r="E41" s="32"/>
      <c r="F41" s="8"/>
      <c r="G41" s="139"/>
      <c r="H41" s="10">
        <f t="shared" si="0"/>
        <v>0</v>
      </c>
    </row>
    <row r="42" spans="1:8" ht="12.75" hidden="1">
      <c r="A42" s="65">
        <f>'Gols marcats'!A42</f>
        <v>0</v>
      </c>
      <c r="B42" s="104"/>
      <c r="C42" s="8"/>
      <c r="D42" s="144"/>
      <c r="E42" s="32"/>
      <c r="F42" s="8"/>
      <c r="G42" s="139"/>
      <c r="H42" s="10">
        <f t="shared" si="0"/>
        <v>0</v>
      </c>
    </row>
    <row r="43" spans="1:8" ht="12.75" hidden="1">
      <c r="A43" s="65">
        <f>'Gols marcats'!A43</f>
        <v>0</v>
      </c>
      <c r="B43" s="104"/>
      <c r="C43" s="8"/>
      <c r="D43" s="144"/>
      <c r="E43" s="32"/>
      <c r="F43" s="8"/>
      <c r="G43" s="139"/>
      <c r="H43" s="10">
        <f t="shared" si="0"/>
        <v>0</v>
      </c>
    </row>
    <row r="44" spans="1:8" ht="13.5" hidden="1" thickBot="1">
      <c r="A44" s="65">
        <f>'Gols marcats'!A44</f>
        <v>0</v>
      </c>
      <c r="B44" s="104"/>
      <c r="C44" s="8"/>
      <c r="D44" s="144"/>
      <c r="E44" s="32"/>
      <c r="F44" s="8"/>
      <c r="G44" s="139"/>
      <c r="H44" s="10">
        <f t="shared" si="0"/>
        <v>0</v>
      </c>
    </row>
    <row r="45" spans="1:8" ht="12.75" hidden="1">
      <c r="A45" s="65">
        <f>'Gols marcats'!A45</f>
        <v>0</v>
      </c>
      <c r="B45" s="104"/>
      <c r="C45" s="8"/>
      <c r="D45" s="144"/>
      <c r="E45" s="32"/>
      <c r="F45" s="8"/>
      <c r="G45" s="139"/>
      <c r="H45" s="10">
        <f t="shared" si="0"/>
        <v>0</v>
      </c>
    </row>
    <row r="46" spans="1:8" ht="12.75" hidden="1">
      <c r="A46" s="65">
        <f>'Gols marcats'!A46</f>
        <v>0</v>
      </c>
      <c r="B46" s="104"/>
      <c r="C46" s="8"/>
      <c r="D46" s="144"/>
      <c r="E46" s="32"/>
      <c r="F46" s="8"/>
      <c r="G46" s="139"/>
      <c r="H46" s="10">
        <f t="shared" si="0"/>
        <v>0</v>
      </c>
    </row>
    <row r="47" spans="1:8" ht="12.75" hidden="1">
      <c r="A47" s="65">
        <f>'Gols marcats'!A47</f>
        <v>0</v>
      </c>
      <c r="B47" s="104"/>
      <c r="C47" s="8"/>
      <c r="D47" s="144"/>
      <c r="E47" s="32"/>
      <c r="F47" s="8"/>
      <c r="G47" s="139"/>
      <c r="H47" s="10">
        <f t="shared" si="0"/>
        <v>0</v>
      </c>
    </row>
    <row r="48" spans="1:8" ht="12.75" hidden="1">
      <c r="A48" s="65" t="str">
        <f>'Gols marcats'!A48</f>
        <v>Castelló B</v>
      </c>
      <c r="B48" s="104"/>
      <c r="C48" s="8"/>
      <c r="D48" s="144"/>
      <c r="E48" s="32"/>
      <c r="F48" s="8"/>
      <c r="G48" s="139"/>
      <c r="H48" s="10">
        <f t="shared" si="0"/>
        <v>0</v>
      </c>
    </row>
    <row r="49" spans="1:8" ht="12.75" hidden="1">
      <c r="A49" s="65" t="str">
        <f>'Gols marcats'!A49</f>
        <v>Vinaròs</v>
      </c>
      <c r="B49" s="104"/>
      <c r="C49" s="8"/>
      <c r="D49" s="144"/>
      <c r="E49" s="32"/>
      <c r="F49" s="8"/>
      <c r="G49" s="139"/>
      <c r="H49" s="10">
        <f t="shared" si="0"/>
        <v>0</v>
      </c>
    </row>
    <row r="50" spans="1:8" ht="13.5" hidden="1" thickBot="1">
      <c r="A50" s="65" t="str">
        <f>'Gols marcats'!A50</f>
        <v>Gandia</v>
      </c>
      <c r="B50" s="55"/>
      <c r="C50" s="35"/>
      <c r="D50" s="145"/>
      <c r="E50" s="147"/>
      <c r="F50" s="35"/>
      <c r="G50" s="140"/>
      <c r="H50" s="10">
        <f t="shared" si="0"/>
        <v>0</v>
      </c>
    </row>
    <row r="51" spans="1:14" ht="14.25" thickBot="1" thickTop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SUM(B3:B50)</f>
        <v>4</v>
      </c>
      <c r="C53" s="56">
        <f>(B53/N53)</f>
        <v>0.12903225806451613</v>
      </c>
      <c r="D53" s="35">
        <f>SUM(C3:C50)</f>
        <v>4</v>
      </c>
      <c r="E53" s="56">
        <f>(D53/N53)</f>
        <v>0.12903225806451613</v>
      </c>
      <c r="F53" s="35">
        <f>SUM(D3:D50)</f>
        <v>3</v>
      </c>
      <c r="G53" s="57">
        <f>(F53/N53)</f>
        <v>0.0967741935483871</v>
      </c>
      <c r="H53" s="55">
        <f>SUM(E3:E50)</f>
        <v>10</v>
      </c>
      <c r="I53" s="56">
        <f>(H53/N53)</f>
        <v>0.3225806451612903</v>
      </c>
      <c r="J53" s="35">
        <f>SUM(F3:F50)</f>
        <v>7</v>
      </c>
      <c r="K53" s="56">
        <f>(J53/N53)</f>
        <v>0.22580645161290322</v>
      </c>
      <c r="L53" s="35">
        <f>SUM(G3:G50)</f>
        <v>3</v>
      </c>
      <c r="M53" s="57">
        <f>(L53/N53)</f>
        <v>0.0967741935483871</v>
      </c>
      <c r="N53" s="59">
        <f>SUM(H3:H50)</f>
        <v>31</v>
      </c>
    </row>
    <row r="54" ht="13.5" thickTop="1"/>
    <row r="55" spans="2:7" ht="12.75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11</v>
      </c>
      <c r="C56" s="12">
        <f>H53+J53+L53</f>
        <v>20</v>
      </c>
      <c r="D56" s="12"/>
      <c r="E56" s="12">
        <f>B53+H53</f>
        <v>14</v>
      </c>
      <c r="F56" s="12">
        <f>D53+J53</f>
        <v>11</v>
      </c>
      <c r="G56" s="12">
        <f>F53+L53</f>
        <v>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J24" sqref="J23:K24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/>
      <c r="B3" s="112"/>
      <c r="C3" s="66"/>
      <c r="D3" s="91"/>
      <c r="E3" s="90"/>
      <c r="F3" s="66"/>
      <c r="G3" s="136"/>
      <c r="H3" s="10"/>
      <c r="I3" s="212"/>
    </row>
    <row r="4" spans="1:9" ht="12.75">
      <c r="A4" s="65" t="str">
        <f>'Gols marcats'!A4</f>
        <v>Vinaròs</v>
      </c>
      <c r="B4" s="112">
        <f>'Gols marcats'!B4</f>
        <v>0</v>
      </c>
      <c r="C4" s="66">
        <f>'Gols marcats'!C4</f>
        <v>0</v>
      </c>
      <c r="D4" s="91">
        <f>'Gols marcats'!D4</f>
        <v>0</v>
      </c>
      <c r="E4" s="90">
        <f>'Gols marcats'!E4</f>
        <v>0</v>
      </c>
      <c r="F4" s="66">
        <f>'Gols marcats'!F4</f>
        <v>0</v>
      </c>
      <c r="G4" s="136">
        <f>'Gols marcats'!G4</f>
        <v>0</v>
      </c>
      <c r="H4" s="10">
        <f>SUM(B4:G4)</f>
        <v>0</v>
      </c>
      <c r="I4" s="212">
        <v>2</v>
      </c>
    </row>
    <row r="5" spans="1:9" ht="12.75">
      <c r="A5" s="65"/>
      <c r="B5" s="112"/>
      <c r="C5" s="66"/>
      <c r="D5" s="91"/>
      <c r="E5" s="90"/>
      <c r="F5" s="66"/>
      <c r="G5" s="136"/>
      <c r="H5" s="10"/>
      <c r="I5" s="212"/>
    </row>
    <row r="6" spans="1:9" ht="12.75">
      <c r="A6" s="65" t="str">
        <f>'Gols marcats'!A6</f>
        <v>Torrellano</v>
      </c>
      <c r="B6" s="112">
        <f>'Gols marcats'!B6</f>
        <v>0</v>
      </c>
      <c r="C6" s="66">
        <f>'Gols marcats'!C6</f>
        <v>0</v>
      </c>
      <c r="D6" s="91">
        <f>'Gols marcats'!D6</f>
        <v>0</v>
      </c>
      <c r="E6" s="90">
        <f>'Gols marcats'!E6</f>
        <v>0</v>
      </c>
      <c r="F6" s="66">
        <f>'Gols marcats'!F6</f>
        <v>0</v>
      </c>
      <c r="G6" s="136">
        <f>'Gols marcats'!G6</f>
        <v>2</v>
      </c>
      <c r="H6" s="10">
        <f aca="true" t="shared" si="0" ref="H6:H43">SUM(B6:G6)</f>
        <v>2</v>
      </c>
      <c r="I6" s="212">
        <v>4</v>
      </c>
    </row>
    <row r="7" spans="1:9" ht="12.75">
      <c r="A7" s="65"/>
      <c r="B7" s="112"/>
      <c r="C7" s="66"/>
      <c r="D7" s="91"/>
      <c r="E7" s="90"/>
      <c r="F7" s="66"/>
      <c r="G7" s="136"/>
      <c r="H7" s="10"/>
      <c r="I7" s="212"/>
    </row>
    <row r="8" spans="1:11" ht="12.75">
      <c r="A8" s="65" t="str">
        <f>'Gols marcats'!A8</f>
        <v>Elx B</v>
      </c>
      <c r="B8" s="112">
        <f>'Gols marcats'!B8</f>
        <v>0</v>
      </c>
      <c r="C8" s="66">
        <f>'Gols marcats'!C8</f>
        <v>0</v>
      </c>
      <c r="D8" s="91">
        <f>'Gols marcats'!D8</f>
        <v>0</v>
      </c>
      <c r="E8" s="90">
        <f>'Gols marcats'!E8</f>
        <v>0</v>
      </c>
      <c r="F8" s="66">
        <f>'Gols marcats'!F8</f>
        <v>0</v>
      </c>
      <c r="G8" s="136">
        <f>'Gols marcats'!G8</f>
        <v>0</v>
      </c>
      <c r="H8" s="10">
        <f t="shared" si="0"/>
        <v>0</v>
      </c>
      <c r="I8" s="212">
        <v>6</v>
      </c>
      <c r="J8" s="316">
        <v>2</v>
      </c>
      <c r="K8" s="316" t="s">
        <v>149</v>
      </c>
    </row>
    <row r="9" spans="1:9" ht="12.75">
      <c r="A9" s="65"/>
      <c r="B9" s="112"/>
      <c r="C9" s="66"/>
      <c r="D9" s="91"/>
      <c r="E9" s="90"/>
      <c r="F9" s="66"/>
      <c r="G9" s="136"/>
      <c r="H9" s="10"/>
      <c r="I9" s="212"/>
    </row>
    <row r="10" spans="1:9" ht="12.75">
      <c r="A10" s="65" t="str">
        <f>'Gols marcats'!A10</f>
        <v>Burjassot</v>
      </c>
      <c r="B10" s="112">
        <f>'Gols marcats'!B10</f>
        <v>0</v>
      </c>
      <c r="C10" s="66">
        <f>'Gols marcats'!C10</f>
        <v>1</v>
      </c>
      <c r="D10" s="91">
        <f>'Gols marcats'!D10</f>
        <v>1</v>
      </c>
      <c r="E10" s="90">
        <f>'Gols marcats'!E10</f>
        <v>0</v>
      </c>
      <c r="F10" s="66">
        <f>'Gols marcats'!F10</f>
        <v>0</v>
      </c>
      <c r="G10" s="136">
        <f>'Gols marcats'!G10</f>
        <v>0</v>
      </c>
      <c r="H10" s="10">
        <f t="shared" si="0"/>
        <v>2</v>
      </c>
      <c r="I10" s="212">
        <v>8</v>
      </c>
    </row>
    <row r="11" spans="1:9" ht="12.75">
      <c r="A11" s="65"/>
      <c r="B11" s="112"/>
      <c r="C11" s="66"/>
      <c r="D11" s="91"/>
      <c r="E11" s="90"/>
      <c r="F11" s="66"/>
      <c r="G11" s="136"/>
      <c r="H11" s="10"/>
      <c r="I11" s="212"/>
    </row>
    <row r="12" spans="1:9" ht="12.75">
      <c r="A12" s="65" t="str">
        <f>'Gols marcats'!A12</f>
        <v>Carcaixent</v>
      </c>
      <c r="B12" s="112">
        <f>'Gols marcats'!B12</f>
        <v>2</v>
      </c>
      <c r="C12" s="66">
        <f>'Gols marcats'!C12</f>
        <v>0</v>
      </c>
      <c r="D12" s="91">
        <f>'Gols marcats'!D12</f>
        <v>0</v>
      </c>
      <c r="E12" s="90">
        <f>'Gols marcats'!E12</f>
        <v>1</v>
      </c>
      <c r="F12" s="66">
        <f>'Gols marcats'!F12</f>
        <v>0</v>
      </c>
      <c r="G12" s="136">
        <f>'Gols marcats'!G12</f>
        <v>0</v>
      </c>
      <c r="H12" s="10">
        <f t="shared" si="0"/>
        <v>3</v>
      </c>
      <c r="I12" s="212">
        <v>10</v>
      </c>
    </row>
    <row r="13" spans="1:9" ht="12.75">
      <c r="A13" s="65" t="str">
        <f>'Gols marcats'!A13</f>
        <v>Santa Pola</v>
      </c>
      <c r="B13" s="112">
        <f>'Gols marcats'!B13</f>
        <v>0</v>
      </c>
      <c r="C13" s="66">
        <f>'Gols marcats'!C13</f>
        <v>0</v>
      </c>
      <c r="D13" s="91">
        <f>'Gols marcats'!D13</f>
        <v>0</v>
      </c>
      <c r="E13" s="90">
        <f>'Gols marcats'!E13</f>
        <v>0</v>
      </c>
      <c r="F13" s="66">
        <f>'Gols marcats'!F13</f>
        <v>0</v>
      </c>
      <c r="G13" s="136">
        <f>'Gols marcats'!G13</f>
        <v>0</v>
      </c>
      <c r="H13" s="10">
        <f t="shared" si="0"/>
        <v>0</v>
      </c>
      <c r="I13" s="212">
        <v>11</v>
      </c>
    </row>
    <row r="14" spans="1:9" ht="12.75">
      <c r="A14" s="65"/>
      <c r="B14" s="112"/>
      <c r="C14" s="66"/>
      <c r="D14" s="91"/>
      <c r="E14" s="90"/>
      <c r="F14" s="66"/>
      <c r="G14" s="136"/>
      <c r="H14" s="10"/>
      <c r="I14" s="212"/>
    </row>
    <row r="15" spans="1:9" ht="12.75">
      <c r="A15" s="65" t="str">
        <f>'Gols marcats'!A15</f>
        <v>Llevant B</v>
      </c>
      <c r="B15" s="112">
        <f>'Gols marcats'!B15</f>
        <v>0</v>
      </c>
      <c r="C15" s="66">
        <f>'Gols marcats'!C15</f>
        <v>0</v>
      </c>
      <c r="D15" s="91">
        <f>'Gols marcats'!D15</f>
        <v>0</v>
      </c>
      <c r="E15" s="90">
        <f>'Gols marcats'!E15</f>
        <v>0</v>
      </c>
      <c r="F15" s="66">
        <f>'Gols marcats'!F15</f>
        <v>0</v>
      </c>
      <c r="G15" s="136">
        <f>'Gols marcats'!G15</f>
        <v>0</v>
      </c>
      <c r="H15" s="10">
        <f t="shared" si="0"/>
        <v>0</v>
      </c>
      <c r="I15" s="212">
        <v>13</v>
      </c>
    </row>
    <row r="16" spans="1:9" ht="12.75">
      <c r="A16" s="65"/>
      <c r="B16" s="112"/>
      <c r="C16" s="66"/>
      <c r="D16" s="91"/>
      <c r="E16" s="90"/>
      <c r="F16" s="66"/>
      <c r="G16" s="136"/>
      <c r="H16" s="10"/>
      <c r="I16" s="212"/>
    </row>
    <row r="17" spans="1:9" ht="12.75">
      <c r="A17" s="65" t="str">
        <f>'Gols marcats'!A17</f>
        <v>Vall d'Uixó</v>
      </c>
      <c r="B17" s="112">
        <f>'Gols marcats'!B17</f>
        <v>2</v>
      </c>
      <c r="C17" s="66">
        <f>'Gols marcats'!C17</f>
        <v>1</v>
      </c>
      <c r="D17" s="91">
        <f>'Gols marcats'!D17</f>
        <v>0</v>
      </c>
      <c r="E17" s="90">
        <f>'Gols marcats'!E17</f>
        <v>0</v>
      </c>
      <c r="F17" s="66">
        <f>'Gols marcats'!F17</f>
        <v>0</v>
      </c>
      <c r="G17" s="136">
        <f>'Gols marcats'!G17</f>
        <v>0</v>
      </c>
      <c r="H17" s="10">
        <f t="shared" si="0"/>
        <v>3</v>
      </c>
      <c r="I17" s="212">
        <v>15</v>
      </c>
    </row>
    <row r="18" spans="1:9" ht="12.75">
      <c r="A18" s="65"/>
      <c r="B18" s="112"/>
      <c r="C18" s="66"/>
      <c r="D18" s="91"/>
      <c r="E18" s="90"/>
      <c r="F18" s="66"/>
      <c r="G18" s="136"/>
      <c r="H18" s="10"/>
      <c r="I18" s="212"/>
    </row>
    <row r="19" spans="1:9" ht="12.75">
      <c r="A19" s="65" t="str">
        <f>'Gols marcats'!A19</f>
        <v>Pego</v>
      </c>
      <c r="B19" s="112">
        <f>'Gols marcats'!B19</f>
        <v>0</v>
      </c>
      <c r="C19" s="66">
        <f>'Gols marcats'!C19</f>
        <v>0</v>
      </c>
      <c r="D19" s="91">
        <f>'Gols marcats'!D19</f>
        <v>0</v>
      </c>
      <c r="E19" s="90">
        <f>'Gols marcats'!E19</f>
        <v>0</v>
      </c>
      <c r="F19" s="66">
        <f>'Gols marcats'!F19</f>
        <v>0</v>
      </c>
      <c r="G19" s="136">
        <f>'Gols marcats'!G19</f>
        <v>0</v>
      </c>
      <c r="H19" s="10">
        <f t="shared" si="0"/>
        <v>0</v>
      </c>
      <c r="I19" s="212">
        <v>17</v>
      </c>
    </row>
    <row r="20" spans="1:9" ht="12.75">
      <c r="A20" s="65"/>
      <c r="B20" s="112"/>
      <c r="C20" s="66"/>
      <c r="D20" s="91"/>
      <c r="E20" s="90"/>
      <c r="F20" s="66"/>
      <c r="G20" s="136"/>
      <c r="H20" s="10"/>
      <c r="I20" s="212"/>
    </row>
    <row r="21" spans="1:9" ht="12.75">
      <c r="A21" s="65" t="str">
        <f>'Gols marcats'!A21</f>
        <v>Eldense</v>
      </c>
      <c r="B21" s="112">
        <f>'Gols marcats'!B21</f>
        <v>0</v>
      </c>
      <c r="C21" s="66">
        <f>'Gols marcats'!C21</f>
        <v>0</v>
      </c>
      <c r="D21" s="91">
        <f>'Gols marcats'!D21</f>
        <v>0</v>
      </c>
      <c r="E21" s="90">
        <f>'Gols marcats'!E21</f>
        <v>0</v>
      </c>
      <c r="F21" s="66">
        <f>'Gols marcats'!F21</f>
        <v>0</v>
      </c>
      <c r="G21" s="136">
        <f>'Gols marcats'!G21</f>
        <v>0</v>
      </c>
      <c r="H21" s="10">
        <f t="shared" si="0"/>
        <v>0</v>
      </c>
      <c r="I21" s="212">
        <v>19</v>
      </c>
    </row>
    <row r="22" spans="1:11" ht="12.75">
      <c r="A22" s="65" t="str">
        <f>'Gols marcats'!A22</f>
        <v>Castelló B</v>
      </c>
      <c r="B22" s="112">
        <f>'Gols marcats'!B22</f>
        <v>0</v>
      </c>
      <c r="C22" s="66">
        <f>'Gols marcats'!C22</f>
        <v>0</v>
      </c>
      <c r="D22" s="91">
        <f>'Gols marcats'!D22</f>
        <v>0</v>
      </c>
      <c r="E22" s="90">
        <f>'Gols marcats'!E22</f>
        <v>0</v>
      </c>
      <c r="F22" s="66">
        <f>'Gols marcats'!F22</f>
        <v>0</v>
      </c>
      <c r="G22" s="136">
        <f>'Gols marcats'!G22</f>
        <v>0</v>
      </c>
      <c r="H22" s="10">
        <f t="shared" si="0"/>
        <v>0</v>
      </c>
      <c r="I22" s="212">
        <v>20</v>
      </c>
      <c r="J22" s="320">
        <v>1</v>
      </c>
      <c r="K22" s="316" t="s">
        <v>154</v>
      </c>
    </row>
    <row r="23" spans="1:9" ht="12.75">
      <c r="A23" s="65"/>
      <c r="B23" s="112"/>
      <c r="C23" s="66"/>
      <c r="D23" s="91"/>
      <c r="E23" s="90"/>
      <c r="F23" s="66"/>
      <c r="G23" s="136"/>
      <c r="H23" s="10"/>
      <c r="I23" s="212"/>
    </row>
    <row r="24" spans="1:9" ht="12.75">
      <c r="A24" s="65" t="str">
        <f>'Gols marcats'!A24</f>
        <v>Gandia</v>
      </c>
      <c r="B24" s="112">
        <f>'Gols marcats'!B24</f>
        <v>0</v>
      </c>
      <c r="C24" s="66">
        <f>'Gols marcats'!C24</f>
        <v>0</v>
      </c>
      <c r="D24" s="91">
        <f>'Gols marcats'!D24</f>
        <v>0</v>
      </c>
      <c r="E24" s="90">
        <f>'Gols marcats'!E24</f>
        <v>0</v>
      </c>
      <c r="F24" s="66">
        <f>'Gols marcats'!F24</f>
        <v>1</v>
      </c>
      <c r="G24" s="136">
        <f>'Gols marcats'!G24</f>
        <v>0</v>
      </c>
      <c r="H24" s="10">
        <f t="shared" si="0"/>
        <v>1</v>
      </c>
      <c r="I24" s="212">
        <v>22</v>
      </c>
    </row>
    <row r="25" spans="1:9" ht="12.75">
      <c r="A25" s="65"/>
      <c r="B25" s="112"/>
      <c r="C25" s="66"/>
      <c r="D25" s="91"/>
      <c r="E25" s="90"/>
      <c r="F25" s="66"/>
      <c r="G25" s="136"/>
      <c r="H25" s="10"/>
      <c r="I25" s="212"/>
    </row>
    <row r="26" spans="1:9" ht="12.75">
      <c r="A26" s="65" t="str">
        <f>'Gols marcats'!A26</f>
        <v>At. Dénia</v>
      </c>
      <c r="B26" s="112">
        <f>'Gols marcats'!B26</f>
        <v>0</v>
      </c>
      <c r="C26" s="66">
        <f>'Gols marcats'!C26</f>
        <v>0</v>
      </c>
      <c r="D26" s="91">
        <f>'Gols marcats'!D26</f>
        <v>0</v>
      </c>
      <c r="E26" s="90">
        <f>'Gols marcats'!E26</f>
        <v>0</v>
      </c>
      <c r="F26" s="66">
        <f>'Gols marcats'!F26</f>
        <v>1</v>
      </c>
      <c r="G26" s="136">
        <f>'Gols marcats'!G26</f>
        <v>1</v>
      </c>
      <c r="H26" s="10">
        <f t="shared" si="0"/>
        <v>2</v>
      </c>
      <c r="I26" s="212">
        <v>24</v>
      </c>
    </row>
    <row r="27" spans="1:9" ht="12.75">
      <c r="A27" s="65"/>
      <c r="B27" s="112"/>
      <c r="C27" s="66"/>
      <c r="D27" s="91"/>
      <c r="E27" s="90"/>
      <c r="F27" s="66"/>
      <c r="G27" s="136"/>
      <c r="H27" s="10"/>
      <c r="I27" s="212"/>
    </row>
    <row r="28" spans="1:9" ht="12.75">
      <c r="A28" s="65" t="str">
        <f>'Gols marcats'!A28</f>
        <v>Pinós</v>
      </c>
      <c r="B28" s="112">
        <f>'Gols marcats'!B28</f>
        <v>0</v>
      </c>
      <c r="C28" s="66">
        <f>'Gols marcats'!C28</f>
        <v>0</v>
      </c>
      <c r="D28" s="91">
        <f>'Gols marcats'!D28</f>
        <v>0</v>
      </c>
      <c r="E28" s="90">
        <f>'Gols marcats'!E28</f>
        <v>1</v>
      </c>
      <c r="F28" s="66">
        <f>'Gols marcats'!F28</f>
        <v>0</v>
      </c>
      <c r="G28" s="136">
        <f>'Gols marcats'!G28</f>
        <v>0</v>
      </c>
      <c r="H28" s="10">
        <f t="shared" si="0"/>
        <v>1</v>
      </c>
      <c r="I28" s="212">
        <v>26</v>
      </c>
    </row>
    <row r="29" spans="1:9" ht="12.75">
      <c r="A29" s="65"/>
      <c r="B29" s="112"/>
      <c r="C29" s="66"/>
      <c r="D29" s="91"/>
      <c r="E29" s="90"/>
      <c r="F29" s="66"/>
      <c r="G29" s="136"/>
      <c r="H29" s="10"/>
      <c r="I29" s="212"/>
    </row>
    <row r="30" spans="1:9" ht="12.75">
      <c r="A30" s="65" t="str">
        <f>'Gols marcats'!A30</f>
        <v>Gimnástico</v>
      </c>
      <c r="B30" s="112">
        <f>'Gols marcats'!B30</f>
        <v>0</v>
      </c>
      <c r="C30" s="66">
        <f>'Gols marcats'!C30</f>
        <v>0</v>
      </c>
      <c r="D30" s="91">
        <f>'Gols marcats'!D30</f>
        <v>1</v>
      </c>
      <c r="E30" s="90">
        <f>'Gols marcats'!E30</f>
        <v>0</v>
      </c>
      <c r="F30" s="66">
        <f>'Gols marcats'!F30</f>
        <v>0</v>
      </c>
      <c r="G30" s="136">
        <f>'Gols marcats'!G30</f>
        <v>1</v>
      </c>
      <c r="H30" s="10">
        <f t="shared" si="0"/>
        <v>2</v>
      </c>
      <c r="I30" s="212">
        <v>28</v>
      </c>
    </row>
    <row r="31" spans="1:9" ht="12.75">
      <c r="A31" s="65"/>
      <c r="B31" s="112"/>
      <c r="C31" s="66"/>
      <c r="D31" s="91"/>
      <c r="E31" s="90"/>
      <c r="F31" s="66"/>
      <c r="G31" s="136"/>
      <c r="H31" s="10"/>
      <c r="I31" s="212"/>
    </row>
    <row r="32" spans="1:9" ht="12.75">
      <c r="A32" s="65"/>
      <c r="B32" s="112"/>
      <c r="C32" s="66"/>
      <c r="D32" s="91"/>
      <c r="E32" s="90"/>
      <c r="F32" s="66"/>
      <c r="G32" s="136"/>
      <c r="H32" s="10"/>
      <c r="I32" s="212"/>
    </row>
    <row r="33" spans="1:9" ht="12.75">
      <c r="A33" s="65" t="str">
        <f>'Gols marcats'!A33</f>
        <v>Vila-joiosa</v>
      </c>
      <c r="B33" s="112">
        <f>'Gols marcats'!B33</f>
        <v>0</v>
      </c>
      <c r="C33" s="66">
        <f>'Gols marcats'!C33</f>
        <v>0</v>
      </c>
      <c r="D33" s="91">
        <f>'Gols marcats'!D33</f>
        <v>0</v>
      </c>
      <c r="E33" s="90">
        <f>'Gols marcats'!E33</f>
        <v>0</v>
      </c>
      <c r="F33" s="66">
        <f>'Gols marcats'!F33</f>
        <v>0</v>
      </c>
      <c r="G33" s="136">
        <f>'Gols marcats'!G33</f>
        <v>0</v>
      </c>
      <c r="H33" s="10">
        <f t="shared" si="0"/>
        <v>0</v>
      </c>
      <c r="I33" s="212">
        <v>31</v>
      </c>
    </row>
    <row r="34" spans="1:9" ht="12.75">
      <c r="A34" s="65"/>
      <c r="B34" s="112"/>
      <c r="C34" s="66"/>
      <c r="D34" s="91"/>
      <c r="E34" s="90"/>
      <c r="F34" s="66"/>
      <c r="G34" s="136"/>
      <c r="H34" s="10"/>
      <c r="I34" s="212"/>
    </row>
    <row r="35" spans="1:9" ht="12.75">
      <c r="A35" s="65" t="str">
        <f>'Gols marcats'!A35</f>
        <v>Alcoià</v>
      </c>
      <c r="B35" s="112">
        <f>'Gols marcats'!B35</f>
        <v>0</v>
      </c>
      <c r="C35" s="66">
        <f>'Gols marcats'!C35</f>
        <v>0</v>
      </c>
      <c r="D35" s="91">
        <f>'Gols marcats'!D35</f>
        <v>0</v>
      </c>
      <c r="E35" s="90">
        <f>'Gols marcats'!E35</f>
        <v>0</v>
      </c>
      <c r="F35" s="66">
        <f>'Gols marcats'!F35</f>
        <v>0</v>
      </c>
      <c r="G35" s="136">
        <f>'Gols marcats'!G35</f>
        <v>1</v>
      </c>
      <c r="H35" s="10">
        <f t="shared" si="0"/>
        <v>1</v>
      </c>
      <c r="I35" s="212">
        <v>33</v>
      </c>
    </row>
    <row r="36" spans="1:9" ht="12.75">
      <c r="A36" s="65"/>
      <c r="B36" s="112"/>
      <c r="C36" s="66"/>
      <c r="D36" s="91"/>
      <c r="E36" s="90"/>
      <c r="F36" s="66"/>
      <c r="G36" s="136"/>
      <c r="H36" s="10"/>
      <c r="I36" s="212"/>
    </row>
    <row r="37" spans="1:9" ht="12.75">
      <c r="A37" s="65" t="str">
        <f>'Gols marcats'!A37</f>
        <v>Ontinyent</v>
      </c>
      <c r="B37" s="112">
        <f>'Gols marcats'!B37</f>
        <v>0</v>
      </c>
      <c r="C37" s="66">
        <f>'Gols marcats'!C37</f>
        <v>0</v>
      </c>
      <c r="D37" s="91">
        <f>'Gols marcats'!D37</f>
        <v>0</v>
      </c>
      <c r="E37" s="90">
        <f>'Gols marcats'!E37</f>
        <v>0</v>
      </c>
      <c r="F37" s="66">
        <f>'Gols marcats'!F37</f>
        <v>0</v>
      </c>
      <c r="G37" s="136">
        <f>'Gols marcats'!G37</f>
        <v>0</v>
      </c>
      <c r="H37" s="10">
        <f t="shared" si="0"/>
        <v>0</v>
      </c>
      <c r="I37" s="212">
        <v>35</v>
      </c>
    </row>
    <row r="38" spans="1:9" ht="12.75">
      <c r="A38" s="65"/>
      <c r="B38" s="112"/>
      <c r="C38" s="66"/>
      <c r="D38" s="91"/>
      <c r="E38" s="90"/>
      <c r="F38" s="66"/>
      <c r="G38" s="136"/>
      <c r="H38" s="10"/>
      <c r="I38" s="212"/>
    </row>
    <row r="39" spans="1:9" ht="12.75">
      <c r="A39" s="65" t="str">
        <f>'Gols marcats'!A39</f>
        <v>Borriana</v>
      </c>
      <c r="B39" s="112">
        <f>'Gols marcats'!B39</f>
        <v>0</v>
      </c>
      <c r="C39" s="66">
        <f>'Gols marcats'!C39</f>
        <v>0</v>
      </c>
      <c r="D39" s="91">
        <f>'Gols marcats'!D39</f>
        <v>0</v>
      </c>
      <c r="E39" s="90">
        <f>'Gols marcats'!E39</f>
        <v>0</v>
      </c>
      <c r="F39" s="66">
        <f>'Gols marcats'!F39</f>
        <v>0</v>
      </c>
      <c r="G39" s="136">
        <f>'Gols marcats'!G39</f>
        <v>0</v>
      </c>
      <c r="H39" s="10">
        <f t="shared" si="0"/>
        <v>0</v>
      </c>
      <c r="I39" s="212">
        <v>37</v>
      </c>
    </row>
    <row r="40" spans="1:9" ht="12.75">
      <c r="A40" s="65"/>
      <c r="B40" s="112"/>
      <c r="C40" s="66"/>
      <c r="D40" s="91"/>
      <c r="E40" s="90"/>
      <c r="F40" s="66"/>
      <c r="G40" s="136"/>
      <c r="H40" s="10"/>
      <c r="I40" s="212"/>
    </row>
    <row r="41" spans="1:9" ht="12.75">
      <c r="A41" s="65">
        <f>'Gols marcats'!A41</f>
        <v>0</v>
      </c>
      <c r="B41" s="112">
        <f>'Gols marcats'!B41</f>
        <v>0</v>
      </c>
      <c r="C41" s="66">
        <f>'Gols marcats'!C41</f>
        <v>0</v>
      </c>
      <c r="D41" s="91">
        <f>'Gols marcats'!D41</f>
        <v>0</v>
      </c>
      <c r="E41" s="90">
        <f>'Gols marcats'!E41</f>
        <v>0</v>
      </c>
      <c r="F41" s="66">
        <f>'Gols marcats'!F41</f>
        <v>0</v>
      </c>
      <c r="G41" s="136">
        <f>'Gols marcats'!G41</f>
        <v>0</v>
      </c>
      <c r="H41" s="10">
        <f t="shared" si="0"/>
        <v>0</v>
      </c>
      <c r="I41" s="212">
        <v>39</v>
      </c>
    </row>
    <row r="42" spans="1:9" ht="12.75">
      <c r="A42" s="65"/>
      <c r="B42" s="112"/>
      <c r="C42" s="66"/>
      <c r="D42" s="91"/>
      <c r="E42" s="90"/>
      <c r="F42" s="66"/>
      <c r="G42" s="136"/>
      <c r="H42" s="10"/>
      <c r="I42" s="212"/>
    </row>
    <row r="43" spans="1:9" ht="12.75">
      <c r="A43" s="65">
        <f>'Gols marcats'!A43</f>
        <v>0</v>
      </c>
      <c r="B43" s="112">
        <f>'Gols marcats'!B43</f>
        <v>0</v>
      </c>
      <c r="C43" s="66">
        <f>'Gols marcats'!C43</f>
        <v>0</v>
      </c>
      <c r="D43" s="91">
        <f>'Gols marcats'!D43</f>
        <v>0</v>
      </c>
      <c r="E43" s="90">
        <f>'Gols marcats'!E43</f>
        <v>0</v>
      </c>
      <c r="F43" s="66">
        <f>'Gols marcats'!F43</f>
        <v>0</v>
      </c>
      <c r="G43" s="136">
        <f>'Gols marcats'!G43</f>
        <v>0</v>
      </c>
      <c r="H43" s="10">
        <f t="shared" si="0"/>
        <v>0</v>
      </c>
      <c r="I43" s="212">
        <v>41</v>
      </c>
    </row>
    <row r="44" spans="1:9" ht="12.75">
      <c r="A44" s="65"/>
      <c r="B44" s="112"/>
      <c r="C44" s="66"/>
      <c r="D44" s="91"/>
      <c r="E44" s="90"/>
      <c r="F44" s="66"/>
      <c r="G44" s="136"/>
      <c r="H44" s="10"/>
      <c r="I44" s="212"/>
    </row>
    <row r="45" spans="1:9" ht="12.75">
      <c r="A45" s="65">
        <f>'Gols marcats'!A45</f>
        <v>0</v>
      </c>
      <c r="B45" s="112">
        <f>'Gols marcats'!B45</f>
        <v>0</v>
      </c>
      <c r="C45" s="66">
        <f>'Gols marcats'!C45</f>
        <v>0</v>
      </c>
      <c r="D45" s="91">
        <f>'Gols marcats'!D45</f>
        <v>0</v>
      </c>
      <c r="E45" s="90">
        <f>'Gols marcats'!E45</f>
        <v>0</v>
      </c>
      <c r="F45" s="66">
        <f>'Gols marcats'!F45</f>
        <v>0</v>
      </c>
      <c r="G45" s="136">
        <f>'Gols marcats'!G45</f>
        <v>0</v>
      </c>
      <c r="H45" s="10">
        <f aca="true" t="shared" si="1" ref="H45:H50">SUM(B45:G45)</f>
        <v>0</v>
      </c>
      <c r="I45" s="212">
        <v>43</v>
      </c>
    </row>
    <row r="46" spans="1:8" ht="13.5" thickBot="1">
      <c r="A46" s="65"/>
      <c r="B46" s="112"/>
      <c r="C46" s="66"/>
      <c r="D46" s="91"/>
      <c r="E46" s="90"/>
      <c r="F46" s="66"/>
      <c r="G46" s="136"/>
      <c r="H46" s="10"/>
    </row>
    <row r="47" spans="1:8" ht="12.75" hidden="1">
      <c r="A47" s="65">
        <f>'Gols marcats'!A47</f>
        <v>0</v>
      </c>
      <c r="B47" s="112">
        <f>'Gols marcats'!B47</f>
        <v>0</v>
      </c>
      <c r="C47" s="66">
        <f>'Gols marcats'!C47</f>
        <v>0</v>
      </c>
      <c r="D47" s="91">
        <f>'Gols marcats'!D47</f>
        <v>0</v>
      </c>
      <c r="E47" s="90">
        <f>'Gols marcats'!E47</f>
        <v>0</v>
      </c>
      <c r="F47" s="66">
        <f>'Gols marcats'!F47</f>
        <v>0</v>
      </c>
      <c r="G47" s="136">
        <f>'Gols marcats'!G47</f>
        <v>0</v>
      </c>
      <c r="H47" s="10">
        <f t="shared" si="1"/>
        <v>0</v>
      </c>
    </row>
    <row r="48" spans="1:8" ht="12.75" hidden="1">
      <c r="A48" s="65" t="str">
        <f>'Gols marcats'!A48</f>
        <v>Castelló B</v>
      </c>
      <c r="B48" s="112">
        <f>'Gols marcats'!B48</f>
        <v>0</v>
      </c>
      <c r="C48" s="66">
        <f>'Gols marcats'!C48</f>
        <v>0</v>
      </c>
      <c r="D48" s="91">
        <f>'Gols marcats'!D48</f>
        <v>0</v>
      </c>
      <c r="E48" s="90">
        <f>'Gols marcats'!E48</f>
        <v>0</v>
      </c>
      <c r="F48" s="66">
        <f>'Gols marcats'!F48</f>
        <v>0</v>
      </c>
      <c r="G48" s="136">
        <f>'Gols marcats'!G48</f>
        <v>0</v>
      </c>
      <c r="H48" s="10">
        <f t="shared" si="1"/>
        <v>0</v>
      </c>
    </row>
    <row r="49" spans="1:8" ht="12.75" hidden="1">
      <c r="A49" s="65" t="str">
        <f>'Gols marcats'!A49</f>
        <v>Vinaròs</v>
      </c>
      <c r="B49" s="112">
        <f>'Gols marcats'!B49</f>
        <v>0</v>
      </c>
      <c r="C49" s="66">
        <f>'Gols marcats'!C49</f>
        <v>0</v>
      </c>
      <c r="D49" s="91">
        <f>'Gols marcats'!D49</f>
        <v>0</v>
      </c>
      <c r="E49" s="90">
        <f>'Gols marcats'!E49</f>
        <v>0</v>
      </c>
      <c r="F49" s="66">
        <f>'Gols marcats'!F49</f>
        <v>0</v>
      </c>
      <c r="G49" s="136">
        <f>'Gols marcats'!G49</f>
        <v>0</v>
      </c>
      <c r="H49" s="10">
        <f t="shared" si="1"/>
        <v>0</v>
      </c>
    </row>
    <row r="50" spans="1:8" ht="13.5" hidden="1" thickBot="1">
      <c r="A50" s="65" t="str">
        <f>'Gols marcats'!A50</f>
        <v>Gandia</v>
      </c>
      <c r="B50" s="112">
        <f>'Gols marcats'!B50</f>
        <v>0</v>
      </c>
      <c r="C50" s="66">
        <f>'Gols marcats'!C50</f>
        <v>0</v>
      </c>
      <c r="D50" s="91">
        <f>'Gols marcats'!D50</f>
        <v>0</v>
      </c>
      <c r="E50" s="90">
        <f>'Gols marcats'!E50</f>
        <v>0</v>
      </c>
      <c r="F50" s="66">
        <f>'Gols marcats'!F50</f>
        <v>0</v>
      </c>
      <c r="G50" s="136">
        <f>'Gols marcats'!G50</f>
        <v>0</v>
      </c>
      <c r="H50" s="10">
        <f t="shared" si="1"/>
        <v>0</v>
      </c>
    </row>
    <row r="51" spans="1:14" ht="14.25" thickBot="1" thickTop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4</v>
      </c>
      <c r="C53" s="56">
        <f>(B53/N53)</f>
        <v>0.23529411764705882</v>
      </c>
      <c r="D53" s="35">
        <f>SUM(C3:C46)</f>
        <v>2</v>
      </c>
      <c r="E53" s="56">
        <f>(D53/N53)</f>
        <v>0.11764705882352941</v>
      </c>
      <c r="F53" s="35">
        <f>SUM(D3:D46)</f>
        <v>2</v>
      </c>
      <c r="G53" s="57">
        <f>(F53/N53)</f>
        <v>0.11764705882352941</v>
      </c>
      <c r="H53" s="55">
        <f>SUM(E3:E46)</f>
        <v>2</v>
      </c>
      <c r="I53" s="56">
        <f>(H53/N53)</f>
        <v>0.11764705882352941</v>
      </c>
      <c r="J53" s="35">
        <f>SUM(F3:F46)</f>
        <v>2</v>
      </c>
      <c r="K53" s="56">
        <f>(J53/N53)</f>
        <v>0.11764705882352941</v>
      </c>
      <c r="L53" s="35">
        <f>SUM(G3:G46)</f>
        <v>5</v>
      </c>
      <c r="M53" s="57">
        <f>(L53/N53)</f>
        <v>0.29411764705882354</v>
      </c>
      <c r="N53" s="59">
        <f>SUM(H3:H50)</f>
        <v>17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40" sqref="H4:I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/>
      <c r="B3" s="141"/>
      <c r="C3" s="142"/>
      <c r="D3" s="143"/>
      <c r="E3" s="146"/>
      <c r="F3" s="142"/>
      <c r="G3" s="138"/>
      <c r="H3" s="137"/>
    </row>
    <row r="4" spans="1:8" ht="12.75">
      <c r="A4" s="65" t="str">
        <f>'Gols marcats'!A4</f>
        <v>Vinaròs</v>
      </c>
      <c r="B4" s="104"/>
      <c r="C4" s="8"/>
      <c r="D4" s="144"/>
      <c r="E4" s="32"/>
      <c r="F4" s="8"/>
      <c r="G4" s="139"/>
      <c r="H4" s="137">
        <f>'Gols encaixats'!H4</f>
        <v>0</v>
      </c>
    </row>
    <row r="5" spans="1:8" ht="12.75">
      <c r="A5" s="65"/>
      <c r="B5" s="104"/>
      <c r="C5" s="8"/>
      <c r="D5" s="144"/>
      <c r="E5" s="32"/>
      <c r="F5" s="8"/>
      <c r="G5" s="139"/>
      <c r="H5" s="137"/>
    </row>
    <row r="6" spans="1:8" ht="12.75">
      <c r="A6" s="65" t="str">
        <f>'Gols marcats'!A6</f>
        <v>Torrellano</v>
      </c>
      <c r="B6" s="104"/>
      <c r="C6" s="8"/>
      <c r="D6" s="144"/>
      <c r="E6" s="32"/>
      <c r="F6" s="8"/>
      <c r="G6" s="139"/>
      <c r="H6" s="137">
        <f>'Gols encaixats'!H6</f>
        <v>0</v>
      </c>
    </row>
    <row r="7" spans="1:8" ht="12.75">
      <c r="A7" s="65"/>
      <c r="B7" s="104"/>
      <c r="C7" s="8"/>
      <c r="D7" s="144"/>
      <c r="E7" s="32"/>
      <c r="F7" s="8"/>
      <c r="G7" s="139"/>
      <c r="H7" s="137"/>
    </row>
    <row r="8" spans="1:10" ht="12.75">
      <c r="A8" s="314" t="str">
        <f>'Gols marcats'!A8</f>
        <v>Elx B</v>
      </c>
      <c r="B8" s="309"/>
      <c r="C8" s="310"/>
      <c r="D8" s="311"/>
      <c r="E8" s="312"/>
      <c r="F8" s="310"/>
      <c r="G8" s="313"/>
      <c r="H8" s="137">
        <f>'Gols encaixats'!H8</f>
        <v>0</v>
      </c>
      <c r="I8" s="321">
        <v>4</v>
      </c>
      <c r="J8" s="321" t="s">
        <v>152</v>
      </c>
    </row>
    <row r="9" spans="1:8" ht="12.75">
      <c r="A9" s="65"/>
      <c r="B9" s="104"/>
      <c r="C9" s="8"/>
      <c r="D9" s="144"/>
      <c r="E9" s="32"/>
      <c r="F9" s="8"/>
      <c r="G9" s="139"/>
      <c r="H9" s="137"/>
    </row>
    <row r="10" spans="1:8" ht="12.75">
      <c r="A10" s="65" t="str">
        <f>'Gols marcats'!A10</f>
        <v>Burjassot</v>
      </c>
      <c r="B10" s="104"/>
      <c r="C10" s="8"/>
      <c r="D10" s="144"/>
      <c r="E10" s="32"/>
      <c r="F10" s="8">
        <v>1</v>
      </c>
      <c r="G10" s="139"/>
      <c r="H10" s="137">
        <f>'Gols encaixats'!H10</f>
        <v>1</v>
      </c>
    </row>
    <row r="11" spans="1:8" ht="12.75">
      <c r="A11" s="65"/>
      <c r="B11" s="104"/>
      <c r="C11" s="8"/>
      <c r="D11" s="144"/>
      <c r="E11" s="32"/>
      <c r="F11" s="8"/>
      <c r="G11" s="139"/>
      <c r="H11" s="137"/>
    </row>
    <row r="12" spans="1:8" ht="12.75">
      <c r="A12" s="65" t="str">
        <f>'Gols marcats'!A12</f>
        <v>Carcaixent</v>
      </c>
      <c r="B12" s="104"/>
      <c r="C12" s="8"/>
      <c r="D12" s="144">
        <v>1</v>
      </c>
      <c r="E12" s="32"/>
      <c r="F12" s="8">
        <v>1</v>
      </c>
      <c r="G12" s="139"/>
      <c r="H12" s="137">
        <f>'Gols encaixats'!H12</f>
        <v>2</v>
      </c>
    </row>
    <row r="13" spans="1:8" ht="12.75">
      <c r="A13" s="65"/>
      <c r="B13" s="104"/>
      <c r="C13" s="8"/>
      <c r="D13" s="144"/>
      <c r="E13" s="32"/>
      <c r="F13" s="8"/>
      <c r="G13" s="139"/>
      <c r="H13" s="137"/>
    </row>
    <row r="14" spans="1:8" ht="12.75">
      <c r="A14" s="65" t="str">
        <f>'Gols marcats'!A14</f>
        <v>Vila-joiosa</v>
      </c>
      <c r="B14" s="104"/>
      <c r="C14" s="8"/>
      <c r="D14" s="144"/>
      <c r="E14" s="32"/>
      <c r="F14" s="8"/>
      <c r="G14" s="139"/>
      <c r="H14" s="137">
        <f>'Gols encaixats'!H14</f>
        <v>0</v>
      </c>
    </row>
    <row r="15" spans="1:8" ht="12.75">
      <c r="A15" s="65"/>
      <c r="B15" s="104"/>
      <c r="C15" s="8"/>
      <c r="D15" s="144"/>
      <c r="E15" s="32"/>
      <c r="F15" s="8"/>
      <c r="G15" s="139"/>
      <c r="H15" s="137"/>
    </row>
    <row r="16" spans="1:8" ht="12.75">
      <c r="A16" s="65" t="str">
        <f>'Gols marcats'!A16</f>
        <v>Alcoià</v>
      </c>
      <c r="B16" s="104"/>
      <c r="C16" s="8"/>
      <c r="D16" s="144"/>
      <c r="E16" s="32"/>
      <c r="F16" s="8">
        <v>1</v>
      </c>
      <c r="G16" s="139"/>
      <c r="H16" s="137">
        <f>'Gols encaixats'!H16</f>
        <v>1</v>
      </c>
    </row>
    <row r="17" spans="1:8" ht="12.75">
      <c r="A17" s="65"/>
      <c r="B17" s="104"/>
      <c r="C17" s="8"/>
      <c r="D17" s="144"/>
      <c r="E17" s="32"/>
      <c r="F17" s="8"/>
      <c r="G17" s="139"/>
      <c r="H17" s="137"/>
    </row>
    <row r="18" spans="1:8" ht="12.75">
      <c r="A18" s="65" t="str">
        <f>'Gols marcats'!A18</f>
        <v>Ontinyent</v>
      </c>
      <c r="B18" s="104"/>
      <c r="C18" s="8"/>
      <c r="D18" s="144"/>
      <c r="E18" s="32"/>
      <c r="F18" s="8"/>
      <c r="G18" s="139"/>
      <c r="H18" s="137">
        <f>'Gols encaixats'!H18</f>
        <v>0</v>
      </c>
    </row>
    <row r="19" spans="1:8" ht="12.75">
      <c r="A19" s="65"/>
      <c r="B19" s="104"/>
      <c r="C19" s="8"/>
      <c r="D19" s="144"/>
      <c r="E19" s="32"/>
      <c r="F19" s="8"/>
      <c r="G19" s="139"/>
      <c r="H19" s="137"/>
    </row>
    <row r="20" spans="1:8" ht="12.75">
      <c r="A20" s="65" t="str">
        <f>'Gols marcats'!A20</f>
        <v>Borriana</v>
      </c>
      <c r="B20" s="104"/>
      <c r="C20" s="8"/>
      <c r="D20" s="144"/>
      <c r="E20" s="32"/>
      <c r="F20" s="8"/>
      <c r="G20" s="139"/>
      <c r="H20" s="137">
        <f>'Gols encaixats'!H20</f>
        <v>0</v>
      </c>
    </row>
    <row r="21" spans="1:8" ht="12.75">
      <c r="A21" s="314"/>
      <c r="B21" s="309"/>
      <c r="C21" s="310"/>
      <c r="D21" s="311"/>
      <c r="E21" s="312"/>
      <c r="F21" s="310"/>
      <c r="G21" s="313"/>
      <c r="H21" s="137"/>
    </row>
    <row r="22" spans="1:8" ht="12.75">
      <c r="A22" s="65" t="str">
        <f>'Gols marcats'!A22</f>
        <v>Castelló B</v>
      </c>
      <c r="B22" s="104"/>
      <c r="C22" s="8"/>
      <c r="D22" s="144"/>
      <c r="E22" s="32"/>
      <c r="F22" s="8"/>
      <c r="G22" s="139"/>
      <c r="H22" s="137">
        <f>'Gols encaixats'!H22</f>
        <v>0</v>
      </c>
    </row>
    <row r="23" spans="1:8" ht="12.75">
      <c r="A23" s="65"/>
      <c r="B23" s="104"/>
      <c r="C23" s="8"/>
      <c r="D23" s="144"/>
      <c r="E23" s="32"/>
      <c r="F23" s="8"/>
      <c r="G23" s="139"/>
      <c r="H23" s="137"/>
    </row>
    <row r="24" spans="1:8" ht="12.75">
      <c r="A24" s="65" t="str">
        <f>'Gols marcats'!A24</f>
        <v>Gandia</v>
      </c>
      <c r="B24" s="104"/>
      <c r="C24" s="8"/>
      <c r="D24" s="144"/>
      <c r="E24" s="32"/>
      <c r="F24" s="8"/>
      <c r="G24" s="139"/>
      <c r="H24" s="137">
        <f>'Gols encaixats'!H24</f>
        <v>0</v>
      </c>
    </row>
    <row r="25" spans="1:8" ht="12.75">
      <c r="A25" s="65"/>
      <c r="B25" s="104"/>
      <c r="C25" s="8"/>
      <c r="D25" s="144"/>
      <c r="E25" s="32"/>
      <c r="F25" s="8"/>
      <c r="G25" s="139"/>
      <c r="H25" s="137"/>
    </row>
    <row r="26" spans="1:8" ht="12.75">
      <c r="A26" s="65" t="str">
        <f>'Gols marcats'!A26</f>
        <v>At. Dénia</v>
      </c>
      <c r="B26" s="104">
        <v>1</v>
      </c>
      <c r="C26" s="8"/>
      <c r="D26" s="144"/>
      <c r="E26" s="32"/>
      <c r="F26" s="8"/>
      <c r="G26" s="139"/>
      <c r="H26" s="137">
        <f>'Gols encaixats'!H26</f>
        <v>1</v>
      </c>
    </row>
    <row r="27" spans="1:8" ht="12.75">
      <c r="A27" s="65"/>
      <c r="B27" s="104"/>
      <c r="C27" s="8"/>
      <c r="D27" s="144"/>
      <c r="E27" s="32"/>
      <c r="F27" s="8"/>
      <c r="G27" s="139"/>
      <c r="H27" s="137"/>
    </row>
    <row r="28" spans="1:8" ht="12.75">
      <c r="A28" s="65" t="str">
        <f>'Gols marcats'!A28</f>
        <v>Pinós</v>
      </c>
      <c r="B28" s="104"/>
      <c r="C28" s="8"/>
      <c r="D28" s="144"/>
      <c r="E28" s="32">
        <v>1</v>
      </c>
      <c r="F28" s="8"/>
      <c r="G28" s="139"/>
      <c r="H28" s="137">
        <f>'Gols encaixats'!H28</f>
        <v>1</v>
      </c>
    </row>
    <row r="29" spans="1:8" ht="12.75">
      <c r="A29" s="65"/>
      <c r="B29" s="104"/>
      <c r="C29" s="8"/>
      <c r="D29" s="144"/>
      <c r="E29" s="32"/>
      <c r="F29" s="8"/>
      <c r="G29" s="139"/>
      <c r="H29" s="137"/>
    </row>
    <row r="30" spans="1:8" ht="12.75">
      <c r="A30" s="65" t="str">
        <f>'Gols marcats'!A30</f>
        <v>Gimnástico</v>
      </c>
      <c r="B30" s="104"/>
      <c r="C30" s="8"/>
      <c r="D30" s="144"/>
      <c r="E30" s="32"/>
      <c r="F30" s="8"/>
      <c r="G30" s="139"/>
      <c r="H30" s="137">
        <f>'Gols encaixats'!H30</f>
        <v>0</v>
      </c>
    </row>
    <row r="31" spans="1:8" ht="12.75">
      <c r="A31" s="65"/>
      <c r="B31" s="104"/>
      <c r="C31" s="8"/>
      <c r="D31" s="144"/>
      <c r="E31" s="32"/>
      <c r="F31" s="8"/>
      <c r="G31" s="139"/>
      <c r="H31" s="137"/>
    </row>
    <row r="32" spans="1:8" ht="12.75">
      <c r="A32" s="65" t="str">
        <f>'Gols marcats'!A32</f>
        <v>Santa Pola</v>
      </c>
      <c r="B32" s="104"/>
      <c r="C32" s="8"/>
      <c r="D32" s="144"/>
      <c r="E32" s="32"/>
      <c r="F32" s="8"/>
      <c r="G32" s="139"/>
      <c r="H32" s="137">
        <f>'Gols encaixats'!H32</f>
        <v>0</v>
      </c>
    </row>
    <row r="33" spans="1:8" ht="12.75">
      <c r="A33" s="65"/>
      <c r="B33" s="104"/>
      <c r="C33" s="8"/>
      <c r="D33" s="144"/>
      <c r="E33" s="32"/>
      <c r="F33" s="8"/>
      <c r="G33" s="139"/>
      <c r="H33" s="137"/>
    </row>
    <row r="34" spans="1:8" ht="12.75">
      <c r="A34" s="65" t="str">
        <f>'Gols marcats'!A34</f>
        <v>Llevant B</v>
      </c>
      <c r="B34" s="104"/>
      <c r="C34" s="8"/>
      <c r="D34" s="144"/>
      <c r="E34" s="32">
        <v>2</v>
      </c>
      <c r="F34" s="8"/>
      <c r="G34" s="139"/>
      <c r="H34" s="137">
        <f>'Gols encaixats'!H34</f>
        <v>2</v>
      </c>
    </row>
    <row r="35" spans="1:8" ht="12.75">
      <c r="A35" s="65"/>
      <c r="B35" s="104"/>
      <c r="C35" s="8"/>
      <c r="D35" s="144"/>
      <c r="E35" s="32"/>
      <c r="F35" s="8"/>
      <c r="G35" s="139"/>
      <c r="H35" s="137"/>
    </row>
    <row r="36" spans="1:8" ht="12.75">
      <c r="A36" s="65" t="str">
        <f>'Gols marcats'!A36</f>
        <v>Vall d'Uixó</v>
      </c>
      <c r="B36" s="104">
        <v>1</v>
      </c>
      <c r="C36" s="8"/>
      <c r="D36" s="144"/>
      <c r="E36" s="32"/>
      <c r="F36" s="8"/>
      <c r="G36" s="139"/>
      <c r="H36" s="137">
        <f>'Gols encaixats'!H36</f>
        <v>1</v>
      </c>
    </row>
    <row r="37" spans="1:8" ht="12.75">
      <c r="A37" s="65"/>
      <c r="B37" s="104"/>
      <c r="C37" s="8"/>
      <c r="D37" s="144"/>
      <c r="E37" s="32"/>
      <c r="F37" s="8"/>
      <c r="G37" s="139"/>
      <c r="H37" s="137"/>
    </row>
    <row r="38" spans="1:8" ht="12.75">
      <c r="A38" s="65" t="str">
        <f>'Gols marcats'!A38</f>
        <v>Pego</v>
      </c>
      <c r="B38" s="104"/>
      <c r="C38" s="8"/>
      <c r="D38" s="144">
        <v>1</v>
      </c>
      <c r="E38" s="32">
        <v>1</v>
      </c>
      <c r="F38" s="8"/>
      <c r="G38" s="139"/>
      <c r="H38" s="137">
        <f>'Gols encaixats'!H38</f>
        <v>2</v>
      </c>
    </row>
    <row r="39" spans="1:8" ht="12.75">
      <c r="A39" s="65"/>
      <c r="B39" s="104"/>
      <c r="C39" s="8"/>
      <c r="D39" s="144"/>
      <c r="E39" s="32"/>
      <c r="F39" s="8"/>
      <c r="G39" s="139"/>
      <c r="H39" s="137"/>
    </row>
    <row r="40" spans="1:8" ht="13.5" thickBot="1">
      <c r="A40" s="65" t="str">
        <f>'Gols marcats'!A40</f>
        <v>Eldense</v>
      </c>
      <c r="B40" s="104"/>
      <c r="C40" s="8">
        <v>1</v>
      </c>
      <c r="D40" s="144"/>
      <c r="E40" s="32"/>
      <c r="F40" s="8">
        <v>1</v>
      </c>
      <c r="G40" s="139"/>
      <c r="H40" s="137">
        <f>'Gols encaixats'!H40</f>
        <v>2</v>
      </c>
    </row>
    <row r="41" spans="1:8" ht="12.75" hidden="1">
      <c r="A41" s="65">
        <f>'Gols marcats'!A41</f>
        <v>0</v>
      </c>
      <c r="B41" s="112">
        <f>'Gols encaixats'!B41</f>
        <v>0</v>
      </c>
      <c r="C41" s="66">
        <f>'Gols encaixats'!C41</f>
        <v>0</v>
      </c>
      <c r="D41" s="91">
        <f>'Gols encaixats'!D41</f>
        <v>0</v>
      </c>
      <c r="E41" s="90">
        <f>'Gols encaixats'!E41</f>
        <v>0</v>
      </c>
      <c r="F41" s="66">
        <f>'Gols encaixats'!F41</f>
        <v>0</v>
      </c>
      <c r="G41" s="92">
        <f>'Gols encaixats'!G41</f>
        <v>0</v>
      </c>
      <c r="H41" s="137">
        <f>'Gols encaixats'!H41</f>
        <v>0</v>
      </c>
    </row>
    <row r="42" spans="1:8" ht="12.75" hidden="1">
      <c r="A42" s="65"/>
      <c r="B42" s="112"/>
      <c r="C42" s="66"/>
      <c r="D42" s="91"/>
      <c r="E42" s="90"/>
      <c r="F42" s="66"/>
      <c r="G42" s="92"/>
      <c r="H42" s="137"/>
    </row>
    <row r="43" spans="1:8" ht="12.75" hidden="1">
      <c r="A43" s="65">
        <f>'Gols marcats'!A43</f>
        <v>0</v>
      </c>
      <c r="B43" s="112">
        <f>'Gols encaixats'!B43</f>
        <v>0</v>
      </c>
      <c r="C43" s="66">
        <f>'Gols encaixats'!C43</f>
        <v>0</v>
      </c>
      <c r="D43" s="91">
        <f>'Gols encaixats'!D43</f>
        <v>0</v>
      </c>
      <c r="E43" s="90">
        <f>'Gols encaixats'!E43</f>
        <v>0</v>
      </c>
      <c r="F43" s="66">
        <f>'Gols encaixats'!F43</f>
        <v>0</v>
      </c>
      <c r="G43" s="92">
        <f>'Gols encaixats'!G43</f>
        <v>0</v>
      </c>
      <c r="H43" s="137">
        <f>'Gols encaixats'!H43</f>
        <v>0</v>
      </c>
    </row>
    <row r="44" spans="1:8" ht="12.75" hidden="1">
      <c r="A44" s="65"/>
      <c r="B44" s="112"/>
      <c r="C44" s="66"/>
      <c r="D44" s="91"/>
      <c r="E44" s="90"/>
      <c r="F44" s="66"/>
      <c r="G44" s="92"/>
      <c r="H44" s="137"/>
    </row>
    <row r="45" spans="1:8" ht="12.75" hidden="1">
      <c r="A45" s="65">
        <f>'Gols marcats'!A45</f>
        <v>0</v>
      </c>
      <c r="B45" s="112">
        <f>'Gols encaixats'!B45</f>
        <v>0</v>
      </c>
      <c r="C45" s="66">
        <f>'Gols encaixats'!C45</f>
        <v>0</v>
      </c>
      <c r="D45" s="91">
        <f>'Gols encaixats'!D45</f>
        <v>0</v>
      </c>
      <c r="E45" s="90">
        <f>'Gols encaixats'!E45</f>
        <v>0</v>
      </c>
      <c r="F45" s="66">
        <f>'Gols encaixats'!F45</f>
        <v>0</v>
      </c>
      <c r="G45" s="92">
        <f>'Gols encaixats'!G45</f>
        <v>0</v>
      </c>
      <c r="H45" s="137">
        <f>'Gols encaixats'!H45</f>
        <v>0</v>
      </c>
    </row>
    <row r="46" spans="1:8" ht="13.5" hidden="1" thickBot="1">
      <c r="A46" s="65"/>
      <c r="B46" s="112"/>
      <c r="C46" s="66"/>
      <c r="D46" s="91"/>
      <c r="E46" s="90"/>
      <c r="F46" s="66"/>
      <c r="G46" s="92"/>
      <c r="H46" s="137"/>
    </row>
    <row r="47" spans="1:8" ht="12.75" hidden="1">
      <c r="A47" s="65">
        <f>'Gols marcats'!A47</f>
        <v>0</v>
      </c>
      <c r="B47" s="112">
        <f>'Gols encaixats'!B47</f>
        <v>0</v>
      </c>
      <c r="C47" s="66">
        <f>'Gols encaixats'!C47</f>
        <v>0</v>
      </c>
      <c r="D47" s="91">
        <f>'Gols encaixats'!D47</f>
        <v>0</v>
      </c>
      <c r="E47" s="90">
        <f>'Gols encaixats'!E47</f>
        <v>0</v>
      </c>
      <c r="F47" s="66">
        <f>'Gols encaixats'!F47</f>
        <v>0</v>
      </c>
      <c r="G47" s="92">
        <f>'Gols encaixats'!G47</f>
        <v>0</v>
      </c>
      <c r="H47" s="137">
        <f>'Gols encaixats'!H47</f>
        <v>0</v>
      </c>
    </row>
    <row r="48" spans="1:8" ht="12.75" hidden="1">
      <c r="A48" s="65" t="str">
        <f>'Gols marcats'!A48</f>
        <v>Castelló B</v>
      </c>
      <c r="B48" s="112">
        <f>'Gols encaixats'!B48</f>
        <v>0</v>
      </c>
      <c r="C48" s="66">
        <f>'Gols encaixats'!C48</f>
        <v>0</v>
      </c>
      <c r="D48" s="91">
        <f>'Gols encaixats'!D48</f>
        <v>0</v>
      </c>
      <c r="E48" s="90">
        <f>'Gols encaixats'!E48</f>
        <v>0</v>
      </c>
      <c r="F48" s="66">
        <f>'Gols encaixats'!F48</f>
        <v>0</v>
      </c>
      <c r="G48" s="92">
        <f>'Gols encaixats'!G48</f>
        <v>0</v>
      </c>
      <c r="H48" s="137">
        <f>'Gols encaixats'!H48</f>
        <v>0</v>
      </c>
    </row>
    <row r="49" spans="1:8" ht="12.75" hidden="1">
      <c r="A49" s="65" t="str">
        <f>'Gols marcats'!A49</f>
        <v>Vinaròs</v>
      </c>
      <c r="B49" s="112">
        <f>'Gols encaixats'!B49</f>
        <v>0</v>
      </c>
      <c r="C49" s="66">
        <f>'Gols encaixats'!C49</f>
        <v>0</v>
      </c>
      <c r="D49" s="91">
        <f>'Gols encaixats'!D49</f>
        <v>0</v>
      </c>
      <c r="E49" s="90">
        <f>'Gols encaixats'!E49</f>
        <v>0</v>
      </c>
      <c r="F49" s="66">
        <f>'Gols encaixats'!F49</f>
        <v>0</v>
      </c>
      <c r="G49" s="92">
        <f>'Gols encaixats'!G49</f>
        <v>0</v>
      </c>
      <c r="H49" s="137">
        <f>'Gols encaixats'!H49</f>
        <v>0</v>
      </c>
    </row>
    <row r="50" spans="1:8" ht="13.5" hidden="1" thickBot="1">
      <c r="A50" s="65" t="str">
        <f>'Gols marcats'!A50</f>
        <v>Gandia</v>
      </c>
      <c r="B50" s="112">
        <f>'Gols encaixats'!B50</f>
        <v>0</v>
      </c>
      <c r="C50" s="66">
        <f>'Gols encaixats'!C50</f>
        <v>0</v>
      </c>
      <c r="D50" s="91">
        <f>'Gols encaixats'!D50</f>
        <v>0</v>
      </c>
      <c r="E50" s="90">
        <f>'Gols encaixats'!E50</f>
        <v>0</v>
      </c>
      <c r="F50" s="66">
        <f>'Gols encaixats'!F50</f>
        <v>0</v>
      </c>
      <c r="G50" s="92">
        <f>'Gols encaixats'!G50</f>
        <v>0</v>
      </c>
      <c r="H50" s="137">
        <f>'Gols encaixats'!H50</f>
        <v>0</v>
      </c>
    </row>
    <row r="51" spans="1:14" ht="14.25" thickBot="1" thickTop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2</v>
      </c>
      <c r="C53" s="56">
        <f>(B53/N53)</f>
        <v>0.15384615384615385</v>
      </c>
      <c r="D53" s="35">
        <f>SUM(C3:C43)</f>
        <v>1</v>
      </c>
      <c r="E53" s="56">
        <f>(D53/N53)</f>
        <v>0.07692307692307693</v>
      </c>
      <c r="F53" s="35">
        <f>SUM(D3:D43)</f>
        <v>2</v>
      </c>
      <c r="G53" s="57">
        <f>(F53/N53)</f>
        <v>0.15384615384615385</v>
      </c>
      <c r="H53" s="55">
        <f>SUM(E3:E43)</f>
        <v>4</v>
      </c>
      <c r="I53" s="56">
        <f>(H53/N53)</f>
        <v>0.3076923076923077</v>
      </c>
      <c r="J53" s="35">
        <f>SUM(F3:F43)</f>
        <v>4</v>
      </c>
      <c r="K53" s="56">
        <f>(J53/N53)</f>
        <v>0.3076923076923077</v>
      </c>
      <c r="L53" s="35">
        <f>SUM(G3:G43)</f>
        <v>0</v>
      </c>
      <c r="M53" s="57">
        <f>(L53/N53)</f>
        <v>0</v>
      </c>
      <c r="N53" s="59">
        <f>SUM(H3:H50)</f>
        <v>13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J31" activeCellId="1" sqref="H3:H40 J23:J3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 t="str">
        <f>'Gols marcats'!A3</f>
        <v>Castelló B</v>
      </c>
      <c r="B3" s="146">
        <f>'Gols marcats'!B3</f>
        <v>0</v>
      </c>
      <c r="C3" s="66">
        <f>'Gols marcats'!C3</f>
        <v>0</v>
      </c>
      <c r="D3" s="91">
        <f>'Gols marcats'!D3</f>
        <v>0</v>
      </c>
      <c r="E3" s="90">
        <f>'Gols marcats'!E3</f>
        <v>0</v>
      </c>
      <c r="F3" s="66">
        <f>'Gols marcats'!F3</f>
        <v>0</v>
      </c>
      <c r="G3" s="92">
        <f>'Gols marcats'!G3</f>
        <v>0</v>
      </c>
      <c r="H3" s="10">
        <f>SUM(B3:G3)</f>
        <v>0</v>
      </c>
      <c r="I3" s="322">
        <v>1</v>
      </c>
    </row>
    <row r="4" spans="1:9" ht="12.75">
      <c r="A4" s="65"/>
      <c r="B4" s="213"/>
      <c r="C4" s="66"/>
      <c r="D4" s="91"/>
      <c r="E4" s="90"/>
      <c r="F4" s="66"/>
      <c r="G4" s="92"/>
      <c r="H4" s="10"/>
      <c r="I4" s="322">
        <v>2</v>
      </c>
    </row>
    <row r="5" spans="1:9" ht="12.75">
      <c r="A5" s="65" t="str">
        <f>'Gols marcats'!A5</f>
        <v>Gandia</v>
      </c>
      <c r="B5" s="213">
        <f>'Gols marcats'!B5</f>
        <v>0</v>
      </c>
      <c r="C5" s="66">
        <f>'Gols marcats'!C5</f>
        <v>0</v>
      </c>
      <c r="D5" s="91">
        <f>'Gols marcats'!D5</f>
        <v>1</v>
      </c>
      <c r="E5" s="90">
        <f>'Gols marcats'!E5</f>
        <v>0</v>
      </c>
      <c r="F5" s="66">
        <f>'Gols marcats'!F5</f>
        <v>0</v>
      </c>
      <c r="G5" s="92">
        <f>'Gols marcats'!G5</f>
        <v>0</v>
      </c>
      <c r="H5" s="10">
        <f aca="true" t="shared" si="0" ref="H5:H50">SUM(B5:G5)</f>
        <v>1</v>
      </c>
      <c r="I5" s="322">
        <v>3</v>
      </c>
    </row>
    <row r="6" spans="1:9" ht="12.75">
      <c r="A6" s="65"/>
      <c r="B6" s="213"/>
      <c r="C6" s="66"/>
      <c r="D6" s="91"/>
      <c r="E6" s="90"/>
      <c r="F6" s="66"/>
      <c r="G6" s="92"/>
      <c r="H6" s="10"/>
      <c r="I6" s="322">
        <v>4</v>
      </c>
    </row>
    <row r="7" spans="1:9" ht="12.75">
      <c r="A7" s="65" t="str">
        <f>'Gols marcats'!A7</f>
        <v>At. Dénia</v>
      </c>
      <c r="B7" s="213">
        <f>'Gols marcats'!B7</f>
        <v>0</v>
      </c>
      <c r="C7" s="66">
        <f>'Gols marcats'!C7</f>
        <v>0</v>
      </c>
      <c r="D7" s="91">
        <f>'Gols marcats'!D7</f>
        <v>0</v>
      </c>
      <c r="E7" s="90">
        <f>'Gols marcats'!E7</f>
        <v>0</v>
      </c>
      <c r="F7" s="66">
        <f>'Gols marcats'!F7</f>
        <v>2</v>
      </c>
      <c r="G7" s="92">
        <f>'Gols marcats'!G7</f>
        <v>0</v>
      </c>
      <c r="H7" s="10">
        <f t="shared" si="0"/>
        <v>2</v>
      </c>
      <c r="I7" s="322">
        <v>5</v>
      </c>
    </row>
    <row r="8" spans="1:9" ht="12.75">
      <c r="A8" s="65"/>
      <c r="B8" s="213"/>
      <c r="C8" s="66"/>
      <c r="D8" s="91"/>
      <c r="E8" s="90"/>
      <c r="F8" s="66"/>
      <c r="G8" s="92"/>
      <c r="H8" s="10"/>
      <c r="I8" s="322">
        <v>6</v>
      </c>
    </row>
    <row r="9" spans="1:9" ht="12" customHeight="1">
      <c r="A9" s="65" t="str">
        <f>'Gols marcats'!A9</f>
        <v>Pinós</v>
      </c>
      <c r="B9" s="213">
        <f>'Gols marcats'!B9</f>
        <v>0</v>
      </c>
      <c r="C9" s="66">
        <f>'Gols marcats'!C9</f>
        <v>0</v>
      </c>
      <c r="D9" s="91">
        <f>'Gols marcats'!D9</f>
        <v>0</v>
      </c>
      <c r="E9" s="90">
        <f>'Gols marcats'!E9</f>
        <v>0</v>
      </c>
      <c r="F9" s="66">
        <f>'Gols marcats'!F9</f>
        <v>1</v>
      </c>
      <c r="G9" s="92">
        <f>'Gols marcats'!G9</f>
        <v>0</v>
      </c>
      <c r="H9" s="10">
        <f t="shared" si="0"/>
        <v>1</v>
      </c>
      <c r="I9" s="322">
        <v>7</v>
      </c>
    </row>
    <row r="10" spans="1:9" ht="12.75">
      <c r="A10" s="65"/>
      <c r="B10" s="213"/>
      <c r="C10" s="66"/>
      <c r="D10" s="91"/>
      <c r="E10" s="90"/>
      <c r="F10" s="66"/>
      <c r="G10" s="92"/>
      <c r="H10" s="10"/>
      <c r="I10" s="322">
        <v>8</v>
      </c>
    </row>
    <row r="11" spans="1:9" ht="12.75">
      <c r="A11" s="65" t="str">
        <f>'Gols marcats'!A11</f>
        <v>Gimnástico</v>
      </c>
      <c r="B11" s="213">
        <f>'Gols marcats'!B11</f>
        <v>0</v>
      </c>
      <c r="C11" s="66">
        <f>'Gols marcats'!C11</f>
        <v>0</v>
      </c>
      <c r="D11" s="91">
        <f>'Gols marcats'!D11</f>
        <v>0</v>
      </c>
      <c r="E11" s="90">
        <f>'Gols marcats'!E11</f>
        <v>0</v>
      </c>
      <c r="F11" s="66">
        <f>'Gols marcats'!F11</f>
        <v>0</v>
      </c>
      <c r="G11" s="92">
        <f>'Gols marcats'!G11</f>
        <v>0</v>
      </c>
      <c r="H11" s="10">
        <f t="shared" si="0"/>
        <v>0</v>
      </c>
      <c r="I11" s="322">
        <v>9</v>
      </c>
    </row>
    <row r="12" spans="1:9" ht="12.75">
      <c r="A12" s="65"/>
      <c r="B12" s="213"/>
      <c r="C12" s="66"/>
      <c r="D12" s="91"/>
      <c r="E12" s="90"/>
      <c r="F12" s="66"/>
      <c r="G12" s="92"/>
      <c r="H12" s="10"/>
      <c r="I12" s="322">
        <v>10</v>
      </c>
    </row>
    <row r="13" spans="1:9" ht="12" customHeight="1">
      <c r="A13" s="65"/>
      <c r="B13" s="213"/>
      <c r="C13" s="66"/>
      <c r="D13" s="91"/>
      <c r="E13" s="90"/>
      <c r="F13" s="66"/>
      <c r="G13" s="92"/>
      <c r="H13" s="10"/>
      <c r="I13" s="322">
        <v>11</v>
      </c>
    </row>
    <row r="14" spans="1:9" ht="12.75">
      <c r="A14" s="65" t="str">
        <f>'Gols marcats'!A14</f>
        <v>Vila-joiosa</v>
      </c>
      <c r="B14" s="213">
        <f>'Gols marcats'!B14</f>
        <v>0</v>
      </c>
      <c r="C14" s="66">
        <f>'Gols marcats'!C14</f>
        <v>0</v>
      </c>
      <c r="D14" s="91">
        <f>'Gols marcats'!D14</f>
        <v>0</v>
      </c>
      <c r="E14" s="90">
        <f>'Gols marcats'!E14</f>
        <v>0</v>
      </c>
      <c r="F14" s="66">
        <f>'Gols marcats'!F14</f>
        <v>0</v>
      </c>
      <c r="G14" s="92">
        <f>'Gols marcats'!G14</f>
        <v>0</v>
      </c>
      <c r="H14" s="10">
        <f t="shared" si="0"/>
        <v>0</v>
      </c>
      <c r="I14" s="322">
        <v>12</v>
      </c>
    </row>
    <row r="15" spans="1:9" ht="12.75">
      <c r="A15" s="65"/>
      <c r="B15" s="213"/>
      <c r="C15" s="66"/>
      <c r="D15" s="91"/>
      <c r="E15" s="90"/>
      <c r="F15" s="66"/>
      <c r="G15" s="92"/>
      <c r="H15" s="10"/>
      <c r="I15" s="322">
        <v>13</v>
      </c>
    </row>
    <row r="16" spans="1:9" ht="12.75">
      <c r="A16" s="65" t="str">
        <f>'Gols marcats'!A16</f>
        <v>Alcoià</v>
      </c>
      <c r="B16" s="213">
        <f>'Gols marcats'!B16</f>
        <v>0</v>
      </c>
      <c r="C16" s="66">
        <f>'Gols marcats'!C16</f>
        <v>0</v>
      </c>
      <c r="D16" s="91">
        <f>'Gols marcats'!D16</f>
        <v>0</v>
      </c>
      <c r="E16" s="90">
        <f>'Gols marcats'!E16</f>
        <v>0</v>
      </c>
      <c r="F16" s="66">
        <f>'Gols marcats'!F16</f>
        <v>0</v>
      </c>
      <c r="G16" s="92">
        <f>'Gols marcats'!G16</f>
        <v>0</v>
      </c>
      <c r="H16" s="10">
        <f t="shared" si="0"/>
        <v>0</v>
      </c>
      <c r="I16" s="322">
        <v>14</v>
      </c>
    </row>
    <row r="17" spans="1:9" ht="12.75">
      <c r="A17" s="65"/>
      <c r="B17" s="213"/>
      <c r="C17" s="66"/>
      <c r="D17" s="91"/>
      <c r="E17" s="90"/>
      <c r="F17" s="66"/>
      <c r="G17" s="92"/>
      <c r="H17" s="10"/>
      <c r="I17" s="322">
        <v>15</v>
      </c>
    </row>
    <row r="18" spans="1:9" ht="12.75">
      <c r="A18" s="65" t="str">
        <f>'Gols marcats'!A18</f>
        <v>Ontinyent</v>
      </c>
      <c r="B18" s="213">
        <f>'Gols marcats'!B18</f>
        <v>0</v>
      </c>
      <c r="C18" s="66">
        <f>'Gols marcats'!C18</f>
        <v>0</v>
      </c>
      <c r="D18" s="91">
        <f>'Gols marcats'!D18</f>
        <v>1</v>
      </c>
      <c r="E18" s="90">
        <f>'Gols marcats'!E18</f>
        <v>1</v>
      </c>
      <c r="F18" s="66">
        <f>'Gols marcats'!F18</f>
        <v>0</v>
      </c>
      <c r="G18" s="92">
        <f>'Gols marcats'!G18</f>
        <v>0</v>
      </c>
      <c r="H18" s="10">
        <f t="shared" si="0"/>
        <v>2</v>
      </c>
      <c r="I18" s="322">
        <v>16</v>
      </c>
    </row>
    <row r="19" spans="1:9" ht="12.75">
      <c r="A19" s="65"/>
      <c r="B19" s="213"/>
      <c r="C19" s="66"/>
      <c r="D19" s="91"/>
      <c r="E19" s="90"/>
      <c r="F19" s="66"/>
      <c r="G19" s="92"/>
      <c r="H19" s="10"/>
      <c r="I19" s="322">
        <v>17</v>
      </c>
    </row>
    <row r="20" spans="1:9" ht="12.75">
      <c r="A20" s="65" t="str">
        <f>'Gols marcats'!A20</f>
        <v>Borriana</v>
      </c>
      <c r="B20" s="213">
        <f>'Gols marcats'!B20</f>
        <v>0</v>
      </c>
      <c r="C20" s="66">
        <f>'Gols marcats'!C20</f>
        <v>1</v>
      </c>
      <c r="D20" s="91">
        <f>'Gols marcats'!D20</f>
        <v>0</v>
      </c>
      <c r="E20" s="90">
        <f>'Gols marcats'!E20</f>
        <v>0</v>
      </c>
      <c r="F20" s="66">
        <f>'Gols marcats'!F20</f>
        <v>0</v>
      </c>
      <c r="G20" s="92">
        <f>'Gols marcats'!G20</f>
        <v>0</v>
      </c>
      <c r="H20" s="10">
        <f t="shared" si="0"/>
        <v>1</v>
      </c>
      <c r="I20" s="322">
        <v>18</v>
      </c>
    </row>
    <row r="21" spans="1:9" ht="12.75">
      <c r="A21" s="65"/>
      <c r="B21" s="213"/>
      <c r="C21" s="66"/>
      <c r="D21" s="91"/>
      <c r="E21" s="90"/>
      <c r="F21" s="66"/>
      <c r="G21" s="92"/>
      <c r="H21" s="10"/>
      <c r="I21" s="322">
        <v>19</v>
      </c>
    </row>
    <row r="22" spans="1:9" ht="12.75">
      <c r="A22" s="65"/>
      <c r="B22" s="213"/>
      <c r="C22" s="66"/>
      <c r="D22" s="91"/>
      <c r="E22" s="90"/>
      <c r="F22" s="66"/>
      <c r="G22" s="92"/>
      <c r="H22" s="10"/>
      <c r="I22" s="322">
        <v>20</v>
      </c>
    </row>
    <row r="23" spans="1:11" ht="12.75">
      <c r="A23" s="65" t="str">
        <f>'Gols marcats'!A23</f>
        <v>Vinaròs</v>
      </c>
      <c r="B23" s="213">
        <f>'Gols marcats'!B23</f>
        <v>0</v>
      </c>
      <c r="C23" s="66">
        <f>'Gols marcats'!C23</f>
        <v>0</v>
      </c>
      <c r="D23" s="91">
        <f>'Gols marcats'!D23</f>
        <v>0</v>
      </c>
      <c r="E23" s="90">
        <f>'Gols marcats'!E23</f>
        <v>0</v>
      </c>
      <c r="F23" s="66">
        <f>'Gols marcats'!F23</f>
        <v>0</v>
      </c>
      <c r="G23" s="92">
        <f>'Gols marcats'!G23</f>
        <v>0</v>
      </c>
      <c r="H23" s="10">
        <f t="shared" si="0"/>
        <v>0</v>
      </c>
      <c r="I23" s="322">
        <v>21</v>
      </c>
      <c r="J23" s="320">
        <v>1</v>
      </c>
      <c r="K23" s="316" t="s">
        <v>154</v>
      </c>
    </row>
    <row r="24" spans="1:9" ht="12.75">
      <c r="A24" s="65"/>
      <c r="B24" s="213"/>
      <c r="C24" s="66"/>
      <c r="D24" s="91"/>
      <c r="E24" s="90"/>
      <c r="F24" s="66"/>
      <c r="G24" s="92"/>
      <c r="H24" s="10"/>
      <c r="I24" s="322">
        <v>22</v>
      </c>
    </row>
    <row r="25" spans="1:9" ht="12.75">
      <c r="A25" s="65" t="str">
        <f>'Gols marcats'!A25</f>
        <v>Torrellano</v>
      </c>
      <c r="B25" s="213">
        <f>'Gols marcats'!B25</f>
        <v>0</v>
      </c>
      <c r="C25" s="66">
        <f>'Gols marcats'!C25</f>
        <v>0</v>
      </c>
      <c r="D25" s="91">
        <f>'Gols marcats'!D25</f>
        <v>0</v>
      </c>
      <c r="E25" s="90">
        <f>'Gols marcats'!E25</f>
        <v>0</v>
      </c>
      <c r="F25" s="66">
        <f>'Gols marcats'!F25</f>
        <v>0</v>
      </c>
      <c r="G25" s="92">
        <f>'Gols marcats'!G25</f>
        <v>0</v>
      </c>
      <c r="H25" s="10">
        <f t="shared" si="0"/>
        <v>0</v>
      </c>
      <c r="I25" s="322">
        <v>23</v>
      </c>
    </row>
    <row r="26" spans="1:9" ht="12.75">
      <c r="A26" s="65"/>
      <c r="B26" s="213"/>
      <c r="C26" s="66"/>
      <c r="D26" s="91"/>
      <c r="E26" s="90"/>
      <c r="F26" s="66"/>
      <c r="G26" s="92"/>
      <c r="H26" s="10"/>
      <c r="I26" s="322">
        <v>24</v>
      </c>
    </row>
    <row r="27" spans="1:9" ht="12.75">
      <c r="A27" s="65" t="str">
        <f>'Gols marcats'!A27</f>
        <v>Elx B</v>
      </c>
      <c r="B27" s="213">
        <f>'Gols marcats'!B27</f>
        <v>0</v>
      </c>
      <c r="C27" s="66">
        <f>'Gols marcats'!C27</f>
        <v>0</v>
      </c>
      <c r="D27" s="91">
        <f>'Gols marcats'!D27</f>
        <v>0</v>
      </c>
      <c r="E27" s="90">
        <f>'Gols marcats'!E27</f>
        <v>1</v>
      </c>
      <c r="F27" s="66">
        <f>'Gols marcats'!F27</f>
        <v>0</v>
      </c>
      <c r="G27" s="92">
        <f>'Gols marcats'!G27</f>
        <v>0</v>
      </c>
      <c r="H27" s="10">
        <f t="shared" si="0"/>
        <v>1</v>
      </c>
      <c r="I27" s="322">
        <v>25</v>
      </c>
    </row>
    <row r="28" spans="1:9" ht="12.75">
      <c r="A28" s="65"/>
      <c r="B28" s="213"/>
      <c r="C28" s="66"/>
      <c r="D28" s="91"/>
      <c r="E28" s="90"/>
      <c r="F28" s="66"/>
      <c r="G28" s="92"/>
      <c r="H28" s="10"/>
      <c r="I28" s="322">
        <v>26</v>
      </c>
    </row>
    <row r="29" spans="1:9" ht="12.75">
      <c r="A29" s="65" t="str">
        <f>'Gols marcats'!A29</f>
        <v>Burjassot</v>
      </c>
      <c r="B29" s="213">
        <f>'Gols marcats'!B29</f>
        <v>0</v>
      </c>
      <c r="C29" s="66">
        <f>'Gols marcats'!C29</f>
        <v>0</v>
      </c>
      <c r="D29" s="91">
        <f>'Gols marcats'!D29</f>
        <v>1</v>
      </c>
      <c r="E29" s="90">
        <f>'Gols marcats'!E29</f>
        <v>0</v>
      </c>
      <c r="F29" s="66">
        <f>'Gols marcats'!F29</f>
        <v>0</v>
      </c>
      <c r="G29" s="92">
        <f>'Gols marcats'!G29</f>
        <v>0</v>
      </c>
      <c r="H29" s="10">
        <f t="shared" si="0"/>
        <v>1</v>
      </c>
      <c r="I29" s="322">
        <v>27</v>
      </c>
    </row>
    <row r="30" spans="1:9" ht="12.75">
      <c r="A30" s="65"/>
      <c r="B30" s="213"/>
      <c r="C30" s="66"/>
      <c r="D30" s="91"/>
      <c r="E30" s="90"/>
      <c r="F30" s="66"/>
      <c r="G30" s="92"/>
      <c r="H30" s="10"/>
      <c r="I30" s="322">
        <v>28</v>
      </c>
    </row>
    <row r="31" spans="1:11" ht="12.75">
      <c r="A31" s="65" t="str">
        <f>'Gols marcats'!A31</f>
        <v>Carcaixent</v>
      </c>
      <c r="B31" s="213">
        <f>'Gols marcats'!B31</f>
        <v>0</v>
      </c>
      <c r="C31" s="66">
        <f>'Gols marcats'!C31</f>
        <v>0</v>
      </c>
      <c r="D31" s="91">
        <f>'Gols marcats'!D31</f>
        <v>0</v>
      </c>
      <c r="E31" s="90">
        <f>'Gols marcats'!E31</f>
        <v>0</v>
      </c>
      <c r="F31" s="66">
        <f>'Gols marcats'!F31</f>
        <v>0</v>
      </c>
      <c r="G31" s="92">
        <f>'Gols marcats'!G31</f>
        <v>0</v>
      </c>
      <c r="H31" s="10">
        <f t="shared" si="0"/>
        <v>0</v>
      </c>
      <c r="I31" s="322">
        <v>29</v>
      </c>
      <c r="J31" s="320">
        <v>1</v>
      </c>
      <c r="K31" s="316" t="s">
        <v>154</v>
      </c>
    </row>
    <row r="32" spans="1:9" ht="12.75">
      <c r="A32" s="65" t="str">
        <f>'Gols marcats'!A32</f>
        <v>Santa Pola</v>
      </c>
      <c r="B32" s="213">
        <f>'Gols marcats'!B32</f>
        <v>0</v>
      </c>
      <c r="C32" s="66">
        <f>'Gols marcats'!C32</f>
        <v>0</v>
      </c>
      <c r="D32" s="91">
        <f>'Gols marcats'!D32</f>
        <v>0</v>
      </c>
      <c r="E32" s="90">
        <f>'Gols marcats'!E32</f>
        <v>0</v>
      </c>
      <c r="F32" s="66">
        <f>'Gols marcats'!F32</f>
        <v>0</v>
      </c>
      <c r="G32" s="92">
        <f>'Gols marcats'!G32</f>
        <v>0</v>
      </c>
      <c r="H32" s="10">
        <f t="shared" si="0"/>
        <v>0</v>
      </c>
      <c r="I32" s="322">
        <v>30</v>
      </c>
    </row>
    <row r="33" spans="1:9" ht="12.75">
      <c r="A33" s="65"/>
      <c r="B33" s="213"/>
      <c r="C33" s="66"/>
      <c r="D33" s="91"/>
      <c r="E33" s="90"/>
      <c r="F33" s="66"/>
      <c r="G33" s="92"/>
      <c r="H33" s="10"/>
      <c r="I33" s="322">
        <v>31</v>
      </c>
    </row>
    <row r="34" spans="1:9" ht="12.75">
      <c r="A34" s="65" t="str">
        <f>'Gols marcats'!A34</f>
        <v>Llevant B</v>
      </c>
      <c r="B34" s="213">
        <f>'Gols marcats'!B34</f>
        <v>0</v>
      </c>
      <c r="C34" s="66">
        <f>'Gols marcats'!C34</f>
        <v>0</v>
      </c>
      <c r="D34" s="91">
        <f>'Gols marcats'!D34</f>
        <v>0</v>
      </c>
      <c r="E34" s="90">
        <f>'Gols marcats'!E34</f>
        <v>0</v>
      </c>
      <c r="F34" s="66">
        <f>'Gols marcats'!F34</f>
        <v>0</v>
      </c>
      <c r="G34" s="92">
        <f>'Gols marcats'!G34</f>
        <v>0</v>
      </c>
      <c r="H34" s="10">
        <f t="shared" si="0"/>
        <v>0</v>
      </c>
      <c r="I34" s="322">
        <v>32</v>
      </c>
    </row>
    <row r="35" spans="1:9" ht="12.75">
      <c r="A35" s="65"/>
      <c r="B35" s="213"/>
      <c r="C35" s="66"/>
      <c r="D35" s="91"/>
      <c r="E35" s="90"/>
      <c r="F35" s="66"/>
      <c r="G35" s="92"/>
      <c r="H35" s="10"/>
      <c r="I35" s="322">
        <v>33</v>
      </c>
    </row>
    <row r="36" spans="1:9" ht="12.75">
      <c r="A36" s="65" t="str">
        <f>'Gols marcats'!A36</f>
        <v>Vall d'Uixó</v>
      </c>
      <c r="B36" s="213">
        <f>'Gols marcats'!B36</f>
        <v>1</v>
      </c>
      <c r="C36" s="66">
        <f>'Gols marcats'!C36</f>
        <v>0</v>
      </c>
      <c r="D36" s="91">
        <f>'Gols marcats'!D36</f>
        <v>0</v>
      </c>
      <c r="E36" s="90">
        <f>'Gols marcats'!E36</f>
        <v>1</v>
      </c>
      <c r="F36" s="66">
        <f>'Gols marcats'!F36</f>
        <v>0</v>
      </c>
      <c r="G36" s="92">
        <f>'Gols marcats'!G36</f>
        <v>0</v>
      </c>
      <c r="H36" s="10">
        <f t="shared" si="0"/>
        <v>2</v>
      </c>
      <c r="I36" s="322">
        <v>34</v>
      </c>
    </row>
    <row r="37" spans="1:9" ht="12.75">
      <c r="A37" s="65"/>
      <c r="B37" s="213"/>
      <c r="C37" s="66"/>
      <c r="D37" s="91"/>
      <c r="E37" s="90"/>
      <c r="F37" s="66"/>
      <c r="G37" s="92"/>
      <c r="H37" s="10"/>
      <c r="I37" s="322">
        <v>35</v>
      </c>
    </row>
    <row r="38" spans="1:9" ht="12.75">
      <c r="A38" s="65" t="str">
        <f>'Gols marcats'!A38</f>
        <v>Pego</v>
      </c>
      <c r="B38" s="213">
        <f>'Gols marcats'!B38</f>
        <v>0</v>
      </c>
      <c r="C38" s="66">
        <f>'Gols marcats'!C38</f>
        <v>0</v>
      </c>
      <c r="D38" s="91">
        <f>'Gols marcats'!D38</f>
        <v>0</v>
      </c>
      <c r="E38" s="90">
        <f>'Gols marcats'!E38</f>
        <v>0</v>
      </c>
      <c r="F38" s="66">
        <f>'Gols marcats'!F38</f>
        <v>0</v>
      </c>
      <c r="G38" s="92">
        <f>'Gols marcats'!G38</f>
        <v>0</v>
      </c>
      <c r="H38" s="10">
        <f t="shared" si="0"/>
        <v>0</v>
      </c>
      <c r="I38" s="322">
        <v>36</v>
      </c>
    </row>
    <row r="39" spans="1:9" ht="12.75">
      <c r="A39" s="65"/>
      <c r="B39" s="213"/>
      <c r="C39" s="66"/>
      <c r="D39" s="91"/>
      <c r="E39" s="90"/>
      <c r="F39" s="66"/>
      <c r="G39" s="92"/>
      <c r="H39" s="10"/>
      <c r="I39" s="322">
        <v>37</v>
      </c>
    </row>
    <row r="40" spans="1:9" ht="13.5" thickBot="1">
      <c r="A40" s="65" t="str">
        <f>'Gols marcats'!A40</f>
        <v>Eldense</v>
      </c>
      <c r="B40" s="213">
        <f>'Gols marcats'!B40</f>
        <v>0</v>
      </c>
      <c r="C40" s="66">
        <f>'Gols marcats'!C40</f>
        <v>1</v>
      </c>
      <c r="D40" s="91">
        <f>'Gols marcats'!D40</f>
        <v>0</v>
      </c>
      <c r="E40" s="90">
        <f>'Gols marcats'!E40</f>
        <v>0</v>
      </c>
      <c r="F40" s="66">
        <f>'Gols marcats'!F40</f>
        <v>0</v>
      </c>
      <c r="G40" s="92">
        <f>'Gols marcats'!G40</f>
        <v>2</v>
      </c>
      <c r="H40" s="10">
        <f t="shared" si="0"/>
        <v>3</v>
      </c>
      <c r="I40" s="322">
        <v>38</v>
      </c>
    </row>
    <row r="41" spans="1:8" ht="12.75" hidden="1">
      <c r="A41" s="65"/>
      <c r="B41" s="213"/>
      <c r="C41" s="66"/>
      <c r="D41" s="91"/>
      <c r="E41" s="90"/>
      <c r="F41" s="66"/>
      <c r="G41" s="92"/>
      <c r="H41" s="10"/>
    </row>
    <row r="42" spans="1:8" ht="12.75" hidden="1">
      <c r="A42" s="65">
        <f>'Gols marcats'!A42</f>
        <v>0</v>
      </c>
      <c r="B42" s="213">
        <f>'Gols marcats'!B42</f>
        <v>0</v>
      </c>
      <c r="C42" s="66">
        <f>'Gols marcats'!C42</f>
        <v>0</v>
      </c>
      <c r="D42" s="91">
        <f>'Gols marcats'!D42</f>
        <v>0</v>
      </c>
      <c r="E42" s="90">
        <f>'Gols marcats'!E42</f>
        <v>0</v>
      </c>
      <c r="F42" s="66">
        <f>'Gols marcats'!F42</f>
        <v>0</v>
      </c>
      <c r="G42" s="92">
        <f>'Gols marcats'!G42</f>
        <v>0</v>
      </c>
      <c r="H42" s="10">
        <f t="shared" si="0"/>
        <v>0</v>
      </c>
    </row>
    <row r="43" spans="1:8" ht="12.75" hidden="1">
      <c r="A43" s="65"/>
      <c r="B43" s="213"/>
      <c r="C43" s="66"/>
      <c r="D43" s="91"/>
      <c r="E43" s="90"/>
      <c r="F43" s="66"/>
      <c r="G43" s="92"/>
      <c r="H43" s="10"/>
    </row>
    <row r="44" spans="1:8" ht="12.75" hidden="1">
      <c r="A44" s="65">
        <f>'Gols marcats'!A44</f>
        <v>0</v>
      </c>
      <c r="B44" s="213">
        <f>'Gols marcats'!B44</f>
        <v>0</v>
      </c>
      <c r="C44" s="66">
        <f>'Gols marcats'!C44</f>
        <v>0</v>
      </c>
      <c r="D44" s="91">
        <f>'Gols marcats'!D44</f>
        <v>0</v>
      </c>
      <c r="E44" s="90">
        <f>'Gols marcats'!E44</f>
        <v>0</v>
      </c>
      <c r="F44" s="66">
        <f>'Gols marcats'!F44</f>
        <v>0</v>
      </c>
      <c r="G44" s="92">
        <f>'Gols marcats'!G44</f>
        <v>0</v>
      </c>
      <c r="H44" s="10">
        <f t="shared" si="0"/>
        <v>0</v>
      </c>
    </row>
    <row r="45" spans="1:8" ht="12.75" hidden="1">
      <c r="A45" s="65"/>
      <c r="B45" s="213"/>
      <c r="C45" s="66"/>
      <c r="D45" s="91"/>
      <c r="E45" s="90"/>
      <c r="F45" s="66"/>
      <c r="G45" s="92"/>
      <c r="H45" s="10"/>
    </row>
    <row r="46" spans="1:8" ht="13.5" hidden="1" thickBot="1">
      <c r="A46" s="65">
        <f>'Gols marcats'!A46</f>
        <v>0</v>
      </c>
      <c r="B46" s="213">
        <f>'Gols marcats'!B46</f>
        <v>0</v>
      </c>
      <c r="C46" s="66">
        <f>'Gols marcats'!C46</f>
        <v>0</v>
      </c>
      <c r="D46" s="91">
        <f>'Gols marcats'!D46</f>
        <v>0</v>
      </c>
      <c r="E46" s="90">
        <f>'Gols marcats'!E46</f>
        <v>0</v>
      </c>
      <c r="F46" s="66">
        <f>'Gols marcats'!F46</f>
        <v>0</v>
      </c>
      <c r="G46" s="92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213">
        <f>'Gols marcats'!B47</f>
        <v>0</v>
      </c>
      <c r="C47" s="66">
        <f>'Gols marcats'!C47</f>
        <v>0</v>
      </c>
      <c r="D47" s="91">
        <f>'Gols marcats'!D47</f>
        <v>0</v>
      </c>
      <c r="E47" s="90">
        <f>'Gols marcats'!E47</f>
        <v>0</v>
      </c>
      <c r="F47" s="66">
        <f>'Gols marcats'!F47</f>
        <v>0</v>
      </c>
      <c r="G47" s="92">
        <f>'Gols marcats'!G47</f>
        <v>0</v>
      </c>
      <c r="H47" s="10">
        <f t="shared" si="0"/>
        <v>0</v>
      </c>
    </row>
    <row r="48" spans="1:8" ht="12.75" hidden="1">
      <c r="A48" s="65" t="str">
        <f>'Gols marcats'!A48</f>
        <v>Castelló B</v>
      </c>
      <c r="B48" s="213">
        <f>'Gols marcats'!B48</f>
        <v>0</v>
      </c>
      <c r="C48" s="66">
        <f>'Gols marcats'!C48</f>
        <v>0</v>
      </c>
      <c r="D48" s="91">
        <f>'Gols marcats'!D48</f>
        <v>0</v>
      </c>
      <c r="E48" s="90">
        <f>'Gols marcats'!E48</f>
        <v>0</v>
      </c>
      <c r="F48" s="66">
        <f>'Gols marcats'!F48</f>
        <v>0</v>
      </c>
      <c r="G48" s="92">
        <f>'Gols marcats'!G48</f>
        <v>0</v>
      </c>
      <c r="H48" s="10">
        <f t="shared" si="0"/>
        <v>0</v>
      </c>
    </row>
    <row r="49" spans="1:8" ht="12.75" hidden="1">
      <c r="A49" s="65" t="str">
        <f>'Gols marcats'!A49</f>
        <v>Vinaròs</v>
      </c>
      <c r="B49" s="213">
        <f>'Gols marcats'!B49</f>
        <v>0</v>
      </c>
      <c r="C49" s="66">
        <f>'Gols marcats'!C49</f>
        <v>0</v>
      </c>
      <c r="D49" s="91">
        <f>'Gols marcats'!D49</f>
        <v>0</v>
      </c>
      <c r="E49" s="90">
        <f>'Gols marcats'!E49</f>
        <v>0</v>
      </c>
      <c r="F49" s="66">
        <f>'Gols marcats'!F49</f>
        <v>0</v>
      </c>
      <c r="G49" s="92">
        <f>'Gols marcats'!G49</f>
        <v>0</v>
      </c>
      <c r="H49" s="10">
        <f t="shared" si="0"/>
        <v>0</v>
      </c>
    </row>
    <row r="50" spans="1:8" ht="13.5" hidden="1" thickBot="1">
      <c r="A50" s="65" t="str">
        <f>'Gols marcats'!A50</f>
        <v>Gandia</v>
      </c>
      <c r="B50" s="214">
        <f>'Gols marcats'!B50</f>
        <v>0</v>
      </c>
      <c r="C50" s="66">
        <f>'Gols marcats'!C50</f>
        <v>0</v>
      </c>
      <c r="D50" s="91">
        <f>'Gols marcats'!D50</f>
        <v>0</v>
      </c>
      <c r="E50" s="90">
        <f>'Gols marcats'!E50</f>
        <v>0</v>
      </c>
      <c r="F50" s="66">
        <f>'Gols marcats'!F50</f>
        <v>0</v>
      </c>
      <c r="G50" s="92">
        <f>'Gols marcats'!G50</f>
        <v>0</v>
      </c>
      <c r="H50" s="10">
        <f t="shared" si="0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1</v>
      </c>
      <c r="C53" s="56">
        <f>(B53/N53)</f>
        <v>0.07142857142857142</v>
      </c>
      <c r="D53" s="35">
        <f>SUM(C3:C46)</f>
        <v>2</v>
      </c>
      <c r="E53" s="56">
        <f>(D53/N53)</f>
        <v>0.14285714285714285</v>
      </c>
      <c r="F53" s="35">
        <f>SUM(D3:D46)</f>
        <v>3</v>
      </c>
      <c r="G53" s="57">
        <f>(F53/N53)</f>
        <v>0.21428571428571427</v>
      </c>
      <c r="H53" s="55">
        <f>SUM(E3:E46)</f>
        <v>3</v>
      </c>
      <c r="I53" s="56">
        <f>(H53/N53)</f>
        <v>0.21428571428571427</v>
      </c>
      <c r="J53" s="35">
        <f>SUM(F3:F46)</f>
        <v>3</v>
      </c>
      <c r="K53" s="56">
        <f>(J53/N53)</f>
        <v>0.21428571428571427</v>
      </c>
      <c r="L53" s="35">
        <f>SUM(G3:G46)</f>
        <v>2</v>
      </c>
      <c r="M53" s="57">
        <f>(L53/N53)</f>
        <v>0.14285714285714285</v>
      </c>
      <c r="N53" s="59">
        <f>SUM(H3:H50)</f>
        <v>14</v>
      </c>
    </row>
    <row r="54" ht="13.5" thickTop="1"/>
    <row r="55" ht="12.75">
      <c r="A55" s="60"/>
    </row>
    <row r="56" ht="12.75">
      <c r="A56" s="9"/>
    </row>
    <row r="57" ht="12.75">
      <c r="A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H21" sqref="H2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 t="str">
        <f>'Gols marcats'!A3</f>
        <v>Castelló B</v>
      </c>
      <c r="B3" s="141"/>
      <c r="C3" s="142">
        <v>2</v>
      </c>
      <c r="D3" s="143"/>
      <c r="E3" s="146"/>
      <c r="F3" s="142"/>
      <c r="G3" s="138">
        <v>1</v>
      </c>
      <c r="H3" s="10">
        <f>SUM(B3:G3)</f>
        <v>3</v>
      </c>
      <c r="I3" s="212">
        <v>1</v>
      </c>
    </row>
    <row r="4" spans="1:9" ht="12.75">
      <c r="A4" s="65"/>
      <c r="B4" s="104"/>
      <c r="C4" s="8"/>
      <c r="D4" s="144"/>
      <c r="E4" s="32"/>
      <c r="F4" s="8"/>
      <c r="G4" s="139"/>
      <c r="H4" s="10"/>
      <c r="I4" s="212"/>
    </row>
    <row r="5" spans="1:9" ht="12.75">
      <c r="A5" s="65" t="str">
        <f>'Gols marcats'!A5</f>
        <v>Gandia</v>
      </c>
      <c r="B5" s="104"/>
      <c r="C5" s="8"/>
      <c r="D5" s="144"/>
      <c r="E5" s="32"/>
      <c r="F5" s="8"/>
      <c r="G5" s="139"/>
      <c r="H5" s="10">
        <f aca="true" t="shared" si="0" ref="H5:H39">SUM(B5:G5)</f>
        <v>0</v>
      </c>
      <c r="I5" s="212">
        <v>3</v>
      </c>
    </row>
    <row r="6" spans="1:9" ht="12.75">
      <c r="A6" s="65"/>
      <c r="B6" s="104"/>
      <c r="C6" s="8"/>
      <c r="D6" s="144"/>
      <c r="E6" s="32"/>
      <c r="F6" s="8"/>
      <c r="G6" s="139"/>
      <c r="H6" s="10"/>
      <c r="I6" s="212"/>
    </row>
    <row r="7" spans="1:9" ht="12.75">
      <c r="A7" s="65" t="str">
        <f>'Gols marcats'!A7</f>
        <v>At. Dénia</v>
      </c>
      <c r="B7" s="104">
        <v>1</v>
      </c>
      <c r="C7" s="8"/>
      <c r="D7" s="144"/>
      <c r="E7" s="32"/>
      <c r="F7" s="8"/>
      <c r="G7" s="139"/>
      <c r="H7" s="10">
        <f t="shared" si="0"/>
        <v>1</v>
      </c>
      <c r="I7" s="212">
        <v>5</v>
      </c>
    </row>
    <row r="8" spans="1:9" ht="12" customHeight="1">
      <c r="A8" s="65"/>
      <c r="B8" s="104"/>
      <c r="C8" s="8"/>
      <c r="D8" s="144"/>
      <c r="E8" s="32"/>
      <c r="F8" s="8"/>
      <c r="G8" s="139"/>
      <c r="H8" s="10"/>
      <c r="I8" s="212"/>
    </row>
    <row r="9" spans="1:9" ht="12.75">
      <c r="A9" s="65" t="str">
        <f>'Gols marcats'!A9</f>
        <v>Pinós</v>
      </c>
      <c r="B9" s="104"/>
      <c r="C9" s="8"/>
      <c r="D9" s="144"/>
      <c r="E9" s="32">
        <v>1</v>
      </c>
      <c r="F9" s="8"/>
      <c r="G9" s="139"/>
      <c r="H9" s="10">
        <f t="shared" si="0"/>
        <v>1</v>
      </c>
      <c r="I9" s="212">
        <v>7</v>
      </c>
    </row>
    <row r="10" spans="1:9" ht="12.75">
      <c r="A10" s="65"/>
      <c r="B10" s="104"/>
      <c r="C10" s="8"/>
      <c r="D10" s="144"/>
      <c r="E10" s="32"/>
      <c r="F10" s="8"/>
      <c r="G10" s="139"/>
      <c r="H10" s="10"/>
      <c r="I10" s="212"/>
    </row>
    <row r="11" spans="1:9" ht="12.75">
      <c r="A11" s="65" t="str">
        <f>'Gols marcats'!A11</f>
        <v>Gimnástico</v>
      </c>
      <c r="B11" s="104"/>
      <c r="C11" s="8"/>
      <c r="D11" s="144"/>
      <c r="E11" s="32"/>
      <c r="F11" s="8"/>
      <c r="G11" s="139"/>
      <c r="H11" s="10">
        <f t="shared" si="0"/>
        <v>0</v>
      </c>
      <c r="I11" s="212">
        <v>9</v>
      </c>
    </row>
    <row r="12" spans="1:9" ht="12.75">
      <c r="A12" s="65"/>
      <c r="B12" s="104"/>
      <c r="C12" s="8"/>
      <c r="D12" s="144"/>
      <c r="E12" s="32"/>
      <c r="F12" s="8"/>
      <c r="G12" s="139"/>
      <c r="H12" s="10"/>
      <c r="I12" s="212"/>
    </row>
    <row r="13" spans="1:9" ht="12.75">
      <c r="A13" s="65" t="str">
        <f>'Gols marcats'!A13</f>
        <v>Santa Pola</v>
      </c>
      <c r="B13" s="104"/>
      <c r="C13" s="8"/>
      <c r="D13" s="144"/>
      <c r="E13" s="32">
        <v>1</v>
      </c>
      <c r="F13" s="8"/>
      <c r="G13" s="139">
        <v>1</v>
      </c>
      <c r="H13" s="10">
        <f t="shared" si="0"/>
        <v>2</v>
      </c>
      <c r="I13" s="212">
        <v>11</v>
      </c>
    </row>
    <row r="14" spans="1:9" ht="12.75">
      <c r="A14" s="65"/>
      <c r="B14" s="104"/>
      <c r="C14" s="8"/>
      <c r="D14" s="144"/>
      <c r="E14" s="32"/>
      <c r="F14" s="8"/>
      <c r="G14" s="139"/>
      <c r="H14" s="10"/>
      <c r="I14" s="212"/>
    </row>
    <row r="15" spans="1:9" ht="12.75">
      <c r="A15" s="65" t="str">
        <f>'Gols marcats'!A15</f>
        <v>Llevant B</v>
      </c>
      <c r="B15" s="104"/>
      <c r="C15" s="8"/>
      <c r="D15" s="144"/>
      <c r="E15" s="32">
        <v>1</v>
      </c>
      <c r="F15" s="8"/>
      <c r="G15" s="139"/>
      <c r="H15" s="10">
        <f t="shared" si="0"/>
        <v>1</v>
      </c>
      <c r="I15" s="212">
        <v>13</v>
      </c>
    </row>
    <row r="16" spans="1:9" ht="12.75">
      <c r="A16" s="65"/>
      <c r="B16" s="104"/>
      <c r="C16" s="8"/>
      <c r="D16" s="144"/>
      <c r="E16" s="32"/>
      <c r="F16" s="8"/>
      <c r="G16" s="139"/>
      <c r="H16" s="10"/>
      <c r="I16" s="212"/>
    </row>
    <row r="17" spans="1:9" ht="12.75">
      <c r="A17" s="65" t="str">
        <f>'Gols marcats'!A17</f>
        <v>Vall d'Uixó</v>
      </c>
      <c r="B17" s="104"/>
      <c r="C17" s="8"/>
      <c r="D17" s="144"/>
      <c r="E17" s="32"/>
      <c r="F17" s="8"/>
      <c r="G17" s="139"/>
      <c r="H17" s="10">
        <f t="shared" si="0"/>
        <v>0</v>
      </c>
      <c r="I17" s="212">
        <v>15</v>
      </c>
    </row>
    <row r="18" spans="1:9" ht="12.75">
      <c r="A18" s="65"/>
      <c r="B18" s="104"/>
      <c r="C18" s="8"/>
      <c r="D18" s="144"/>
      <c r="E18" s="32"/>
      <c r="F18" s="8"/>
      <c r="G18" s="139"/>
      <c r="H18" s="10"/>
      <c r="I18" s="212"/>
    </row>
    <row r="19" spans="1:9" ht="12.75">
      <c r="A19" s="65" t="str">
        <f>'Gols marcats'!A19</f>
        <v>Pego</v>
      </c>
      <c r="B19" s="104"/>
      <c r="C19" s="8"/>
      <c r="D19" s="144"/>
      <c r="E19" s="32"/>
      <c r="F19" s="8"/>
      <c r="G19" s="139"/>
      <c r="H19" s="10">
        <f t="shared" si="0"/>
        <v>0</v>
      </c>
      <c r="I19" s="212">
        <v>17</v>
      </c>
    </row>
    <row r="20" spans="1:9" ht="12.75">
      <c r="A20" s="65"/>
      <c r="B20" s="104"/>
      <c r="C20" s="8"/>
      <c r="D20" s="144"/>
      <c r="E20" s="32"/>
      <c r="F20" s="8"/>
      <c r="G20" s="139"/>
      <c r="H20" s="10"/>
      <c r="I20" s="212"/>
    </row>
    <row r="21" spans="1:11" ht="12.75">
      <c r="A21" s="314" t="str">
        <f>'Gols marcats'!A21</f>
        <v>Eldense</v>
      </c>
      <c r="B21" s="309"/>
      <c r="C21" s="310"/>
      <c r="D21" s="311"/>
      <c r="E21" s="312"/>
      <c r="F21" s="310"/>
      <c r="G21" s="313"/>
      <c r="H21" s="307">
        <f t="shared" si="0"/>
        <v>0</v>
      </c>
      <c r="I21" s="308">
        <v>19</v>
      </c>
      <c r="J21" s="321">
        <v>3</v>
      </c>
      <c r="K21" s="321" t="s">
        <v>153</v>
      </c>
    </row>
    <row r="22" spans="1:9" ht="12.75">
      <c r="A22" s="65"/>
      <c r="B22" s="104"/>
      <c r="C22" s="8"/>
      <c r="D22" s="144"/>
      <c r="E22" s="32"/>
      <c r="F22" s="8"/>
      <c r="G22" s="139"/>
      <c r="H22" s="10"/>
      <c r="I22" s="212"/>
    </row>
    <row r="23" spans="1:9" ht="12.75">
      <c r="A23" s="65" t="str">
        <f>'Gols marcats'!A23</f>
        <v>Vinaròs</v>
      </c>
      <c r="B23" s="104"/>
      <c r="C23" s="8"/>
      <c r="D23" s="144"/>
      <c r="E23" s="32"/>
      <c r="F23" s="8"/>
      <c r="G23" s="139"/>
      <c r="H23" s="10">
        <f t="shared" si="0"/>
        <v>0</v>
      </c>
      <c r="I23" s="212">
        <v>21</v>
      </c>
    </row>
    <row r="24" spans="1:9" ht="12.75">
      <c r="A24" s="65"/>
      <c r="B24" s="104"/>
      <c r="C24" s="8"/>
      <c r="D24" s="144"/>
      <c r="E24" s="32"/>
      <c r="F24" s="8"/>
      <c r="G24" s="139"/>
      <c r="H24" s="10"/>
      <c r="I24" s="212"/>
    </row>
    <row r="25" spans="1:9" ht="12.75">
      <c r="A25" s="65" t="str">
        <f>'Gols marcats'!A25</f>
        <v>Torrellano</v>
      </c>
      <c r="B25" s="104"/>
      <c r="C25" s="8"/>
      <c r="D25" s="144"/>
      <c r="E25" s="32"/>
      <c r="F25" s="8">
        <v>1</v>
      </c>
      <c r="G25" s="139"/>
      <c r="H25" s="10">
        <f t="shared" si="0"/>
        <v>1</v>
      </c>
      <c r="I25" s="212">
        <v>23</v>
      </c>
    </row>
    <row r="26" spans="1:9" ht="12.75">
      <c r="A26" s="65"/>
      <c r="B26" s="104"/>
      <c r="C26" s="8"/>
      <c r="D26" s="144"/>
      <c r="E26" s="32"/>
      <c r="F26" s="8"/>
      <c r="G26" s="139"/>
      <c r="H26" s="10"/>
      <c r="I26" s="212"/>
    </row>
    <row r="27" spans="1:9" ht="12.75">
      <c r="A27" s="65" t="str">
        <f>'Gols marcats'!A27</f>
        <v>Elx B</v>
      </c>
      <c r="B27" s="104"/>
      <c r="C27" s="8"/>
      <c r="D27" s="144"/>
      <c r="E27" s="32"/>
      <c r="F27" s="8">
        <v>1</v>
      </c>
      <c r="G27" s="139"/>
      <c r="H27" s="10">
        <f t="shared" si="0"/>
        <v>1</v>
      </c>
      <c r="I27" s="212">
        <v>25</v>
      </c>
    </row>
    <row r="28" spans="1:9" ht="12.75">
      <c r="A28" s="65"/>
      <c r="B28" s="104"/>
      <c r="C28" s="8"/>
      <c r="D28" s="144"/>
      <c r="E28" s="32"/>
      <c r="F28" s="8"/>
      <c r="G28" s="139"/>
      <c r="H28" s="10"/>
      <c r="I28" s="212"/>
    </row>
    <row r="29" spans="1:9" ht="12.75">
      <c r="A29" s="65" t="str">
        <f>'Gols marcats'!A29</f>
        <v>Burjassot</v>
      </c>
      <c r="B29" s="104"/>
      <c r="C29" s="8"/>
      <c r="D29" s="144"/>
      <c r="E29" s="32"/>
      <c r="F29" s="8"/>
      <c r="G29" s="139">
        <v>1</v>
      </c>
      <c r="H29" s="10">
        <f t="shared" si="0"/>
        <v>1</v>
      </c>
      <c r="I29" s="212">
        <v>27</v>
      </c>
    </row>
    <row r="30" spans="1:9" ht="12.75">
      <c r="A30" s="65"/>
      <c r="B30" s="104"/>
      <c r="C30" s="8"/>
      <c r="D30" s="144"/>
      <c r="E30" s="32"/>
      <c r="F30" s="8"/>
      <c r="G30" s="139"/>
      <c r="H30" s="10"/>
      <c r="I30" s="212"/>
    </row>
    <row r="31" spans="1:9" ht="12.75">
      <c r="A31" s="65" t="str">
        <f>'Gols marcats'!A31</f>
        <v>Carcaixent</v>
      </c>
      <c r="B31" s="104"/>
      <c r="C31" s="8"/>
      <c r="D31" s="144"/>
      <c r="E31" s="32"/>
      <c r="F31" s="8"/>
      <c r="G31" s="139"/>
      <c r="H31" s="10">
        <f t="shared" si="0"/>
        <v>0</v>
      </c>
      <c r="I31" s="212">
        <v>29</v>
      </c>
    </row>
    <row r="32" spans="1:9" ht="12.75">
      <c r="A32" s="65"/>
      <c r="B32" s="104"/>
      <c r="C32" s="8"/>
      <c r="D32" s="144"/>
      <c r="E32" s="32"/>
      <c r="F32" s="8"/>
      <c r="G32" s="139"/>
      <c r="H32" s="10"/>
      <c r="I32" s="212"/>
    </row>
    <row r="33" spans="1:9" ht="12.75">
      <c r="A33" s="65" t="str">
        <f>'Gols marcats'!A33</f>
        <v>Vila-joiosa</v>
      </c>
      <c r="B33" s="104">
        <v>1</v>
      </c>
      <c r="C33" s="8"/>
      <c r="D33" s="144"/>
      <c r="E33" s="32">
        <v>2</v>
      </c>
      <c r="F33" s="8">
        <v>1</v>
      </c>
      <c r="G33" s="139"/>
      <c r="H33" s="10">
        <f t="shared" si="0"/>
        <v>4</v>
      </c>
      <c r="I33" s="212">
        <v>31</v>
      </c>
    </row>
    <row r="34" spans="1:9" ht="12.75">
      <c r="A34" s="65"/>
      <c r="B34" s="104"/>
      <c r="C34" s="8"/>
      <c r="D34" s="144"/>
      <c r="E34" s="32"/>
      <c r="F34" s="8"/>
      <c r="G34" s="139"/>
      <c r="H34" s="10"/>
      <c r="I34" s="212"/>
    </row>
    <row r="35" spans="1:9" ht="12.75">
      <c r="A35" s="65" t="str">
        <f>'Gols marcats'!A35</f>
        <v>Alcoià</v>
      </c>
      <c r="B35" s="104"/>
      <c r="C35" s="8"/>
      <c r="D35" s="144"/>
      <c r="E35" s="32"/>
      <c r="F35" s="8"/>
      <c r="G35" s="139"/>
      <c r="H35" s="10">
        <f t="shared" si="0"/>
        <v>0</v>
      </c>
      <c r="I35" s="212">
        <v>33</v>
      </c>
    </row>
    <row r="36" spans="1:9" ht="12.75">
      <c r="A36" s="65"/>
      <c r="B36" s="104"/>
      <c r="C36" s="8"/>
      <c r="D36" s="144"/>
      <c r="E36" s="32"/>
      <c r="F36" s="8"/>
      <c r="G36" s="139"/>
      <c r="H36" s="10"/>
      <c r="I36" s="212"/>
    </row>
    <row r="37" spans="1:9" ht="12.75">
      <c r="A37" s="65" t="str">
        <f>'Gols marcats'!A37</f>
        <v>Ontinyent</v>
      </c>
      <c r="B37" s="104"/>
      <c r="C37" s="8"/>
      <c r="D37" s="144"/>
      <c r="E37" s="32"/>
      <c r="F37" s="8"/>
      <c r="G37" s="139"/>
      <c r="H37" s="10">
        <f t="shared" si="0"/>
        <v>0</v>
      </c>
      <c r="I37" s="212">
        <v>35</v>
      </c>
    </row>
    <row r="38" spans="1:9" ht="12.75">
      <c r="A38" s="65"/>
      <c r="B38" s="104"/>
      <c r="C38" s="8"/>
      <c r="D38" s="144"/>
      <c r="E38" s="32"/>
      <c r="F38" s="8"/>
      <c r="G38" s="139"/>
      <c r="H38" s="10"/>
      <c r="I38" s="212"/>
    </row>
    <row r="39" spans="1:9" ht="12" customHeight="1">
      <c r="A39" s="65" t="str">
        <f>'Gols marcats'!A39</f>
        <v>Borriana</v>
      </c>
      <c r="B39" s="104"/>
      <c r="C39" s="8">
        <v>1</v>
      </c>
      <c r="D39" s="144">
        <v>1</v>
      </c>
      <c r="E39" s="32">
        <v>1</v>
      </c>
      <c r="F39" s="8"/>
      <c r="G39" s="139"/>
      <c r="H39" s="10">
        <f t="shared" si="0"/>
        <v>3</v>
      </c>
      <c r="I39" s="212">
        <v>37</v>
      </c>
    </row>
    <row r="40" spans="1:9" ht="13.5" thickBot="1">
      <c r="A40" s="65"/>
      <c r="B40" s="104"/>
      <c r="C40" s="8"/>
      <c r="D40" s="144"/>
      <c r="E40" s="32"/>
      <c r="F40" s="8"/>
      <c r="G40" s="139"/>
      <c r="H40" s="10"/>
      <c r="I40" s="212"/>
    </row>
    <row r="41" spans="1:8" ht="12.75" hidden="1">
      <c r="A41" s="65"/>
      <c r="B41" s="112"/>
      <c r="C41" s="66"/>
      <c r="D41" s="91"/>
      <c r="E41" s="90"/>
      <c r="F41" s="66"/>
      <c r="G41" s="92"/>
      <c r="H41" s="10"/>
    </row>
    <row r="42" spans="1:8" ht="12.75" hidden="1">
      <c r="A42" s="65">
        <f>'Gols marcats'!A42</f>
        <v>0</v>
      </c>
      <c r="B42" s="112">
        <f>'Gols encaixats'!B42</f>
        <v>0</v>
      </c>
      <c r="C42" s="66">
        <f>'Gols encaixats'!C42</f>
        <v>0</v>
      </c>
      <c r="D42" s="91">
        <f>'Gols encaixats'!D42</f>
        <v>0</v>
      </c>
      <c r="E42" s="90">
        <f>'Gols encaixats'!E42</f>
        <v>0</v>
      </c>
      <c r="F42" s="66">
        <f>'Gols encaixats'!F42</f>
        <v>0</v>
      </c>
      <c r="G42" s="92">
        <f>'Gols encaixats'!G42</f>
        <v>0</v>
      </c>
      <c r="H42" s="10">
        <f>SUM(B42:G42)</f>
        <v>0</v>
      </c>
    </row>
    <row r="43" spans="1:8" ht="12.75" hidden="1">
      <c r="A43" s="65"/>
      <c r="B43" s="112"/>
      <c r="C43" s="66"/>
      <c r="D43" s="91"/>
      <c r="E43" s="90"/>
      <c r="F43" s="66"/>
      <c r="G43" s="92"/>
      <c r="H43" s="10"/>
    </row>
    <row r="44" spans="1:8" ht="12.75" hidden="1">
      <c r="A44" s="65">
        <f>'Gols marcats'!A44</f>
        <v>0</v>
      </c>
      <c r="B44" s="112">
        <f>'Gols encaixats'!B44</f>
        <v>0</v>
      </c>
      <c r="C44" s="66">
        <f>'Gols encaixats'!C44</f>
        <v>0</v>
      </c>
      <c r="D44" s="91">
        <f>'Gols encaixats'!D44</f>
        <v>0</v>
      </c>
      <c r="E44" s="90">
        <f>'Gols encaixats'!E44</f>
        <v>0</v>
      </c>
      <c r="F44" s="66">
        <f>'Gols encaixats'!F44</f>
        <v>0</v>
      </c>
      <c r="G44" s="92">
        <f>'Gols encaixats'!G44</f>
        <v>0</v>
      </c>
      <c r="H44" s="10">
        <f aca="true" t="shared" si="1" ref="H44:H50">SUM(B44:G44)</f>
        <v>0</v>
      </c>
    </row>
    <row r="45" spans="1:8" ht="12.75" hidden="1">
      <c r="A45" s="65"/>
      <c r="B45" s="112"/>
      <c r="C45" s="66"/>
      <c r="D45" s="91"/>
      <c r="E45" s="90"/>
      <c r="F45" s="66"/>
      <c r="G45" s="92"/>
      <c r="H45" s="10"/>
    </row>
    <row r="46" spans="1:8" ht="13.5" hidden="1" thickBot="1">
      <c r="A46" s="65">
        <f>'Gols marcats'!A46</f>
        <v>0</v>
      </c>
      <c r="B46" s="112">
        <f>'Gols encaixats'!B46</f>
        <v>0</v>
      </c>
      <c r="C46" s="66">
        <f>'Gols encaixats'!C46</f>
        <v>0</v>
      </c>
      <c r="D46" s="91">
        <f>'Gols encaixats'!D46</f>
        <v>0</v>
      </c>
      <c r="E46" s="90">
        <f>'Gols encaixats'!E46</f>
        <v>0</v>
      </c>
      <c r="F46" s="66">
        <f>'Gols encaixats'!F46</f>
        <v>0</v>
      </c>
      <c r="G46" s="92">
        <f>'Gols encaixats'!G46</f>
        <v>0</v>
      </c>
      <c r="H46" s="10">
        <f t="shared" si="1"/>
        <v>0</v>
      </c>
    </row>
    <row r="47" spans="1:8" ht="12.75" hidden="1">
      <c r="A47" s="65"/>
      <c r="B47" s="112"/>
      <c r="C47" s="66"/>
      <c r="D47" s="91"/>
      <c r="E47" s="90"/>
      <c r="F47" s="66"/>
      <c r="G47" s="92"/>
      <c r="H47" s="10"/>
    </row>
    <row r="48" spans="1:8" ht="12.75" hidden="1">
      <c r="A48" s="65" t="str">
        <f>'Gols marcats'!A48</f>
        <v>Castelló B</v>
      </c>
      <c r="B48" s="112">
        <f>'Gols encaixats'!B48</f>
        <v>0</v>
      </c>
      <c r="C48" s="66">
        <f>'Gols encaixats'!C48</f>
        <v>0</v>
      </c>
      <c r="D48" s="91">
        <f>'Gols encaixats'!D48</f>
        <v>0</v>
      </c>
      <c r="E48" s="90">
        <f>'Gols encaixats'!E48</f>
        <v>0</v>
      </c>
      <c r="F48" s="66">
        <f>'Gols encaixats'!F48</f>
        <v>0</v>
      </c>
      <c r="G48" s="92">
        <f>'Gols encaixats'!G48</f>
        <v>0</v>
      </c>
      <c r="H48" s="10">
        <f t="shared" si="1"/>
        <v>0</v>
      </c>
    </row>
    <row r="49" spans="1:8" ht="12.75" hidden="1">
      <c r="A49" s="65" t="str">
        <f>'Gols marcats'!A49</f>
        <v>Vinaròs</v>
      </c>
      <c r="B49" s="112">
        <f>'Gols encaixats'!B49</f>
        <v>0</v>
      </c>
      <c r="C49" s="66">
        <f>'Gols encaixats'!C49</f>
        <v>0</v>
      </c>
      <c r="D49" s="91">
        <f>'Gols encaixats'!D49</f>
        <v>0</v>
      </c>
      <c r="E49" s="90">
        <f>'Gols encaixats'!E49</f>
        <v>0</v>
      </c>
      <c r="F49" s="66">
        <f>'Gols encaixats'!F49</f>
        <v>0</v>
      </c>
      <c r="G49" s="92">
        <f>'Gols encaixats'!G49</f>
        <v>0</v>
      </c>
      <c r="H49" s="10">
        <f t="shared" si="1"/>
        <v>0</v>
      </c>
    </row>
    <row r="50" spans="1:8" ht="13.5" hidden="1" thickBot="1">
      <c r="A50" s="65" t="str">
        <f>'Gols marcats'!A50</f>
        <v>Gandia</v>
      </c>
      <c r="B50" s="94">
        <f>'Gols encaixats'!B50</f>
        <v>0</v>
      </c>
      <c r="C50" s="66">
        <f>'Gols encaixats'!C50</f>
        <v>0</v>
      </c>
      <c r="D50" s="91">
        <f>'Gols encaixats'!D50</f>
        <v>0</v>
      </c>
      <c r="E50" s="90">
        <f>'Gols encaixats'!E50</f>
        <v>0</v>
      </c>
      <c r="F50" s="66">
        <f>'Gols encaixats'!F50</f>
        <v>0</v>
      </c>
      <c r="G50" s="92">
        <f>'Gols encaixats'!G50</f>
        <v>0</v>
      </c>
      <c r="H50" s="10">
        <f t="shared" si="1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2</v>
      </c>
      <c r="C53" s="56">
        <f>(B53/N53)</f>
        <v>0.1111111111111111</v>
      </c>
      <c r="D53" s="35">
        <f>SUM(C3:C46)</f>
        <v>3</v>
      </c>
      <c r="E53" s="56">
        <f>(D53/N53)</f>
        <v>0.16666666666666666</v>
      </c>
      <c r="F53" s="35">
        <f>SUM(D3:D46)</f>
        <v>1</v>
      </c>
      <c r="G53" s="57">
        <f>(F53/N53)</f>
        <v>0.05555555555555555</v>
      </c>
      <c r="H53" s="55">
        <f>SUM(E3:E46)</f>
        <v>6</v>
      </c>
      <c r="I53" s="56">
        <f>(H53/N53)</f>
        <v>0.3333333333333333</v>
      </c>
      <c r="J53" s="35">
        <f>SUM(F3:F46)</f>
        <v>3</v>
      </c>
      <c r="K53" s="56">
        <f>(J53/N53)</f>
        <v>0.16666666666666666</v>
      </c>
      <c r="L53" s="35">
        <f>SUM(G3:G46)</f>
        <v>3</v>
      </c>
      <c r="M53" s="57">
        <f>(L53/N53)</f>
        <v>0.16666666666666666</v>
      </c>
      <c r="N53" s="59">
        <f>SUM(H3:H50)</f>
        <v>18</v>
      </c>
    </row>
    <row r="54" ht="13.5" thickTop="1"/>
    <row r="55" spans="1:14" s="61" customFormat="1" ht="12.75">
      <c r="A55" s="60"/>
      <c r="B55" s="38"/>
      <c r="D55" s="38"/>
      <c r="F55" s="38"/>
      <c r="H55" s="38"/>
      <c r="J55" s="38"/>
      <c r="L55" s="38"/>
      <c r="M55" s="12"/>
      <c r="N55" s="62"/>
    </row>
    <row r="56" spans="1:13" s="61" customFormat="1" ht="12.75">
      <c r="A56" s="9"/>
      <c r="B56" s="13"/>
      <c r="D56" s="13"/>
      <c r="F56" s="13"/>
      <c r="H56" s="13"/>
      <c r="J56" s="13"/>
      <c r="L56" s="13"/>
      <c r="M56" s="12"/>
    </row>
    <row r="57" spans="1:14" s="61" customFormat="1" ht="12.75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N1" sqref="AN1:AR16384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hidden="1" customWidth="1"/>
    <col min="44" max="44" width="0" style="0" hidden="1" customWidth="1"/>
  </cols>
  <sheetData>
    <row r="1" spans="2:43" s="36" customFormat="1" ht="12.75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 ht="12.75">
      <c r="A2" t="s">
        <v>32</v>
      </c>
      <c r="B2" s="1">
        <v>17</v>
      </c>
      <c r="C2" s="1">
        <v>16</v>
      </c>
      <c r="D2" s="1">
        <v>13</v>
      </c>
      <c r="E2" s="1">
        <v>7</v>
      </c>
      <c r="F2" s="1">
        <v>7</v>
      </c>
      <c r="G2" s="1">
        <v>8</v>
      </c>
      <c r="H2" s="1">
        <v>9</v>
      </c>
      <c r="K2" s="1">
        <v>5</v>
      </c>
      <c r="L2" s="1">
        <v>5</v>
      </c>
      <c r="M2" s="1">
        <v>6</v>
      </c>
      <c r="N2" s="1">
        <v>9</v>
      </c>
      <c r="S2" s="1">
        <v>11</v>
      </c>
      <c r="W2" s="1">
        <v>4</v>
      </c>
      <c r="X2" s="1">
        <v>5</v>
      </c>
      <c r="Y2" s="1">
        <v>5</v>
      </c>
      <c r="Z2" s="1">
        <v>5</v>
      </c>
      <c r="AB2" s="1">
        <v>6</v>
      </c>
      <c r="AC2" s="1">
        <v>6</v>
      </c>
      <c r="AE2" s="1">
        <v>5</v>
      </c>
      <c r="AF2" s="1">
        <v>5</v>
      </c>
      <c r="AH2" s="1">
        <v>5</v>
      </c>
      <c r="AI2" s="1">
        <v>5</v>
      </c>
      <c r="AK2" s="1">
        <v>6</v>
      </c>
      <c r="AM2" s="1">
        <v>6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2016-07-31T10:04:52Z</cp:lastPrinted>
  <dcterms:created xsi:type="dcterms:W3CDTF">1998-08-31T09:37:34Z</dcterms:created>
  <dcterms:modified xsi:type="dcterms:W3CDTF">2020-05-29T19:13:25Z</dcterms:modified>
  <cp:category/>
  <cp:version/>
  <cp:contentType/>
  <cp:contentStatus/>
</cp:coreProperties>
</file>